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480" yWindow="420" windowWidth="27795" windowHeight="12285"/>
  </bookViews>
  <sheets>
    <sheet name="Приложение 2.1" sheetId="1" r:id="rId1"/>
  </sheets>
  <definedNames>
    <definedName name="_Toc384891825" localSheetId="0">'Приложение 2.1'!$B$6</definedName>
    <definedName name="_xlnm.Print_Titles" localSheetId="0">'Приложение 2.1'!$11:$11</definedName>
  </definedNames>
  <calcPr calcId="125725"/>
</workbook>
</file>

<file path=xl/calcChain.xml><?xml version="1.0" encoding="utf-8"?>
<calcChain xmlns="http://schemas.openxmlformats.org/spreadsheetml/2006/main">
  <c r="F174" i="1"/>
  <c r="G174"/>
  <c r="H174"/>
  <c r="E174"/>
  <c r="F172"/>
  <c r="G172"/>
  <c r="H172"/>
  <c r="E172"/>
  <c r="E164"/>
  <c r="F164"/>
  <c r="G164"/>
  <c r="H164"/>
  <c r="D163"/>
  <c r="D164" s="1"/>
  <c r="D162"/>
  <c r="D161"/>
  <c r="D153"/>
  <c r="D154" s="1"/>
  <c r="H154"/>
  <c r="G154"/>
  <c r="F154"/>
  <c r="E154"/>
  <c r="D170"/>
  <c r="D166"/>
  <c r="D167" s="1"/>
  <c r="H167"/>
  <c r="G167"/>
  <c r="F167"/>
  <c r="E167"/>
  <c r="F147"/>
  <c r="E147"/>
  <c r="D146"/>
  <c r="H147"/>
  <c r="E137" l="1"/>
  <c r="F137"/>
  <c r="H137"/>
  <c r="D136"/>
  <c r="G152"/>
  <c r="G156"/>
  <c r="G165"/>
  <c r="D150"/>
  <c r="D149"/>
  <c r="E151"/>
  <c r="F151"/>
  <c r="G151"/>
  <c r="H151"/>
  <c r="G145"/>
  <c r="G147" s="1"/>
  <c r="G133"/>
  <c r="G137" s="1"/>
  <c r="G93"/>
  <c r="G21"/>
  <c r="D151" l="1"/>
  <c r="F171"/>
  <c r="D168"/>
  <c r="D169"/>
  <c r="F77"/>
  <c r="D76"/>
  <c r="D75"/>
  <c r="G77"/>
  <c r="D160" l="1"/>
  <c r="G173" l="1"/>
  <c r="G157" l="1"/>
  <c r="G171"/>
  <c r="D158"/>
  <c r="D157" l="1"/>
  <c r="H77"/>
  <c r="E77"/>
  <c r="E159"/>
  <c r="F159"/>
  <c r="G159"/>
  <c r="H159"/>
  <c r="D74"/>
  <c r="D138" l="1"/>
  <c r="D141"/>
  <c r="D142"/>
  <c r="D143"/>
  <c r="D144"/>
  <c r="D145"/>
  <c r="D147" s="1"/>
  <c r="D139"/>
  <c r="D140"/>
  <c r="D148"/>
  <c r="D152"/>
  <c r="D155"/>
  <c r="H173" l="1"/>
  <c r="F173"/>
  <c r="H171"/>
  <c r="E173"/>
  <c r="E171"/>
  <c r="D165"/>
  <c r="D156"/>
  <c r="D159" s="1"/>
  <c r="D135"/>
  <c r="E175" l="1"/>
  <c r="F175"/>
  <c r="G175"/>
  <c r="H175"/>
  <c r="E176"/>
  <c r="F176"/>
  <c r="G176"/>
  <c r="H176"/>
  <c r="E177"/>
  <c r="F177"/>
  <c r="G177"/>
  <c r="H177"/>
  <c r="D175" l="1"/>
  <c r="D176"/>
  <c r="D174"/>
  <c r="D173"/>
  <c r="D127"/>
  <c r="D126"/>
  <c r="D129"/>
  <c r="D128"/>
  <c r="D130"/>
  <c r="G124"/>
  <c r="D119"/>
  <c r="D118"/>
  <c r="D121"/>
  <c r="D120"/>
  <c r="D122"/>
  <c r="E109"/>
  <c r="E112"/>
  <c r="E111"/>
  <c r="E110"/>
  <c r="E114"/>
  <c r="H110"/>
  <c r="G110"/>
  <c r="F110"/>
  <c r="H109"/>
  <c r="G109"/>
  <c r="F109"/>
  <c r="H112"/>
  <c r="G112"/>
  <c r="F112"/>
  <c r="H111"/>
  <c r="G111"/>
  <c r="F111"/>
  <c r="H113"/>
  <c r="G113"/>
  <c r="F113"/>
  <c r="E113"/>
  <c r="D95"/>
  <c r="D94"/>
  <c r="D97"/>
  <c r="D96"/>
  <c r="D98"/>
  <c r="E78"/>
  <c r="F78"/>
  <c r="G78"/>
  <c r="H78"/>
  <c r="E79"/>
  <c r="F79"/>
  <c r="G79"/>
  <c r="H79"/>
  <c r="H181" s="1"/>
  <c r="E80"/>
  <c r="E182" s="1"/>
  <c r="F80"/>
  <c r="G80"/>
  <c r="H80"/>
  <c r="E81"/>
  <c r="F81"/>
  <c r="G81"/>
  <c r="H81"/>
  <c r="E82"/>
  <c r="F82"/>
  <c r="G82"/>
  <c r="H82"/>
  <c r="E83"/>
  <c r="F83"/>
  <c r="G83"/>
  <c r="H83"/>
  <c r="D49"/>
  <c r="D48"/>
  <c r="D47"/>
  <c r="D46"/>
  <c r="D50"/>
  <c r="D41"/>
  <c r="D40"/>
  <c r="D39"/>
  <c r="D38"/>
  <c r="D42"/>
  <c r="D31"/>
  <c r="D30"/>
  <c r="D33"/>
  <c r="D32"/>
  <c r="D34"/>
  <c r="D21"/>
  <c r="D25"/>
  <c r="D24"/>
  <c r="D27"/>
  <c r="D26"/>
  <c r="D23"/>
  <c r="D22"/>
  <c r="F182" l="1"/>
  <c r="H182"/>
  <c r="G182"/>
  <c r="G181"/>
  <c r="F181"/>
  <c r="E184"/>
  <c r="F180"/>
  <c r="E180"/>
  <c r="H183"/>
  <c r="E181"/>
  <c r="G183"/>
  <c r="D81"/>
  <c r="H180"/>
  <c r="H184"/>
  <c r="F183"/>
  <c r="E183"/>
  <c r="F184"/>
  <c r="D134"/>
  <c r="D172"/>
  <c r="G184"/>
  <c r="D111"/>
  <c r="D110"/>
  <c r="D112"/>
  <c r="D109"/>
  <c r="D80"/>
  <c r="D113"/>
  <c r="D82"/>
  <c r="D78"/>
  <c r="D79"/>
  <c r="D181" l="1"/>
  <c r="D182"/>
  <c r="D184"/>
  <c r="G180"/>
  <c r="D180" s="1"/>
  <c r="D183"/>
  <c r="D171" l="1"/>
  <c r="D37" l="1"/>
  <c r="D43"/>
  <c r="E108" l="1"/>
  <c r="F108"/>
  <c r="G108"/>
  <c r="H108"/>
  <c r="F114"/>
  <c r="G114"/>
  <c r="H114"/>
  <c r="F179" l="1"/>
  <c r="G179"/>
  <c r="H179"/>
  <c r="F185"/>
  <c r="H185"/>
  <c r="D77"/>
  <c r="F52"/>
  <c r="G28"/>
  <c r="E185"/>
  <c r="D29"/>
  <c r="D45"/>
  <c r="D93"/>
  <c r="D117"/>
  <c r="D125"/>
  <c r="D133"/>
  <c r="D137" s="1"/>
  <c r="D108" l="1"/>
  <c r="G185"/>
  <c r="E179"/>
  <c r="D114" l="1"/>
  <c r="D179" l="1"/>
  <c r="D177"/>
  <c r="D178" s="1"/>
  <c r="D185" l="1"/>
  <c r="E28"/>
  <c r="H178" l="1"/>
  <c r="E178"/>
  <c r="E132"/>
  <c r="F132"/>
  <c r="G132"/>
  <c r="H132"/>
  <c r="D131"/>
  <c r="E124"/>
  <c r="F124"/>
  <c r="H124"/>
  <c r="D123"/>
  <c r="D99"/>
  <c r="E100"/>
  <c r="F100"/>
  <c r="G100"/>
  <c r="H100"/>
  <c r="D35"/>
  <c r="H44"/>
  <c r="G44"/>
  <c r="F44"/>
  <c r="E44"/>
  <c r="E52"/>
  <c r="G52"/>
  <c r="H52"/>
  <c r="D51"/>
  <c r="E36"/>
  <c r="F36"/>
  <c r="G36"/>
  <c r="H36"/>
  <c r="F28"/>
  <c r="H28"/>
  <c r="D100" l="1"/>
  <c r="E186"/>
  <c r="F115"/>
  <c r="E115"/>
  <c r="D124"/>
  <c r="F84"/>
  <c r="F186"/>
  <c r="D132"/>
  <c r="H186"/>
  <c r="F178"/>
  <c r="G178"/>
  <c r="D83"/>
  <c r="G84"/>
  <c r="E84"/>
  <c r="G115"/>
  <c r="H115"/>
  <c r="D44"/>
  <c r="D52"/>
  <c r="D36"/>
  <c r="D28"/>
  <c r="D84" l="1"/>
  <c r="D115"/>
  <c r="D186"/>
  <c r="H84"/>
  <c r="G186"/>
</calcChain>
</file>

<file path=xl/sharedStrings.xml><?xml version="1.0" encoding="utf-8"?>
<sst xmlns="http://schemas.openxmlformats.org/spreadsheetml/2006/main" count="191" uniqueCount="102">
  <si>
    <t>местный бюджет</t>
  </si>
  <si>
    <t>Комитет финансов</t>
  </si>
  <si>
    <t>В рамках текущей деятельности</t>
  </si>
  <si>
    <t>Итого</t>
  </si>
  <si>
    <t>Администрация Сланцевского муниципального района</t>
  </si>
  <si>
    <t>Годы реализации</t>
  </si>
  <si>
    <t>федеральный бюджет</t>
  </si>
  <si>
    <t>прочие источ-ники (бюдже-ты посе-лений)</t>
  </si>
  <si>
    <t>План реализации мероприятий муниципальной программы «Управление муниципальными финансами</t>
  </si>
  <si>
    <t>Комплексы процессных мероприятий</t>
  </si>
  <si>
    <t>Комплекс процессных мероприятий «Управление муниципальными финансами»</t>
  </si>
  <si>
    <t>№ п/п</t>
  </si>
  <si>
    <t>Мероприятия</t>
  </si>
  <si>
    <t>Планируемые объемы финансирования (тыс. рублей в ценах года реализации мероприятия)</t>
  </si>
  <si>
    <t>в том числе</t>
  </si>
  <si>
    <t>Ответственные исполнители</t>
  </si>
  <si>
    <t>Всего</t>
  </si>
  <si>
    <t>1. Комплекс процессных мероприятий «Управление муниципальными финансами»</t>
  </si>
  <si>
    <t>1.1.</t>
  </si>
  <si>
    <t>Определение основных направлений бюджетной, налоговой и долговой политики Сланцевского муниципального района</t>
  </si>
  <si>
    <t>1.2.</t>
  </si>
  <si>
    <t>Формирование, утверждение, исполнение и контроль за исполнением бюджета Сланцевского муниципального района</t>
  </si>
  <si>
    <t>1.3.</t>
  </si>
  <si>
    <t>Осуществление отдельных полномочий органов местного самоуправления поселения по исполнению органами местного самоуправления Сланцевского муниципального района части функций по формированию, исполнению бюджета поселения и внутреннему контролю за исполнением бюджета поселения</t>
  </si>
  <si>
    <t>1.4.</t>
  </si>
  <si>
    <t>Осуществление отдельных полномочий органов местного самоуправления поселения по исполнению органами местного самоуправления Сланцевского муниципального района части функций по внутреннему муниципальному финансовому контролю</t>
  </si>
  <si>
    <t>1.5.</t>
  </si>
  <si>
    <t>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t>
  </si>
  <si>
    <t>1.6.</t>
  </si>
  <si>
    <t>Ведение реестра расходных обязательств Сланцевского муниципального района</t>
  </si>
  <si>
    <t>1.7.</t>
  </si>
  <si>
    <t>Оценка качества управления муниципальными финансами</t>
  </si>
  <si>
    <t>1.8.</t>
  </si>
  <si>
    <t>Оценка качества финансового менеджмента главных распорядителей бюджетных средств Сланцевского муниципального района</t>
  </si>
  <si>
    <r>
      <t>Итого</t>
    </r>
    <r>
      <rPr>
        <sz val="12"/>
        <rFont val="Times New Roman"/>
        <family val="1"/>
        <charset val="204"/>
      </rPr>
      <t xml:space="preserve"> </t>
    </r>
    <r>
      <rPr>
        <b/>
        <sz val="12"/>
        <rFont val="Times New Roman"/>
        <family val="1"/>
        <charset val="204"/>
      </rPr>
      <t>по комплексу процессных мероприятий «Управление муниципальными финансами»</t>
    </r>
  </si>
  <si>
    <t>2. Комплекс процессных мероприятий «Управление муниципальным долгом»</t>
  </si>
  <si>
    <t>2.1.</t>
  </si>
  <si>
    <t>Разработка программы муниципальных заимствований на очередной финансовый год (на очередной финансовый год и плановый период)</t>
  </si>
  <si>
    <t>2.2.</t>
  </si>
  <si>
    <t>Обслуживание муниципального долга Сланцевского муниципального района</t>
  </si>
  <si>
    <t>2.3.</t>
  </si>
  <si>
    <t>Мониторинг состояния и объема муниципального долга и расходов на его обслуживание в части соответствия ограничениям, установленным Бюджетным кодексом Российской Федерации</t>
  </si>
  <si>
    <t>Комплекс процессных мероприятий «Управление муниципальным долгом»</t>
  </si>
  <si>
    <r>
      <t>Итого</t>
    </r>
    <r>
      <rPr>
        <sz val="12"/>
        <rFont val="Times New Roman"/>
        <family val="1"/>
        <charset val="204"/>
      </rPr>
      <t xml:space="preserve"> </t>
    </r>
    <r>
      <rPr>
        <b/>
        <sz val="12"/>
        <rFont val="Times New Roman"/>
        <family val="1"/>
        <charset val="204"/>
      </rPr>
      <t>по комплексу процессных мероприятий «Управление муниципальным долгом»</t>
    </r>
  </si>
  <si>
    <t>3. Комплекс процессных мероприятий «Межбюджетные отношения»</t>
  </si>
  <si>
    <t>3.1.</t>
  </si>
  <si>
    <t>Выравнивание бюджетной обеспеченности муниципальных образований Сланцевского муниципального района за счет средств бюджета Сланцевского муниципального района</t>
  </si>
  <si>
    <t>3.2.</t>
  </si>
  <si>
    <t>Выравнивание бюджетной обеспеченности муниципальных образований Сланцевского муниципального района за счет средств Ленинградской области</t>
  </si>
  <si>
    <t>3.3.</t>
  </si>
  <si>
    <t>Иные межбюджетные трансферты бюджетам поселений на финансовое обеспечение исполнения расходных обязательств муниципальных образований в соответствии с планами мероприятий ("дорожными картами")</t>
  </si>
  <si>
    <t>3.4.</t>
  </si>
  <si>
    <t>Иные межбюджетные трансферты общего характера для финансирования расходов по решению вопросов местного значения за счет средств бюджета Сланцевского муниципального района (в размере общих потерь доходных частей бюджетов сельских поселений в связи с изменением нормативов зачислений доходов)</t>
  </si>
  <si>
    <t>Комплекс процессных мероприятий «Межбюджетные отношения»</t>
  </si>
  <si>
    <r>
      <t>Итого</t>
    </r>
    <r>
      <rPr>
        <sz val="12"/>
        <rFont val="Times New Roman"/>
        <family val="1"/>
        <charset val="204"/>
      </rPr>
      <t xml:space="preserve"> </t>
    </r>
    <r>
      <rPr>
        <b/>
        <sz val="12"/>
        <rFont val="Times New Roman"/>
        <family val="1"/>
        <charset val="204"/>
      </rPr>
      <t>по комплексу процессных мероприятий «Межбюджетные отношения»</t>
    </r>
  </si>
  <si>
    <t>Муниципальная программа «Управление муниципальными финансами и муниципальным долгом Сланцевского муниципального района»</t>
  </si>
  <si>
    <t>3.5.</t>
  </si>
  <si>
    <t>3.6.</t>
  </si>
  <si>
    <t>Иные МБТ на финансовое обеспечение исполнения переданного полномочия муниципального образования Сланцевский муниципальный район по решению вопросов местного значения в области градостроительной деятельности</t>
  </si>
  <si>
    <t>Иные межбюджетные трансферты на финансовое обеспечение демонтажа зданий аварийного жилищного фонда</t>
  </si>
  <si>
    <t>3.7.</t>
  </si>
  <si>
    <t>Иные межбюджетные трансферты на финансовое обеспечение разработки проектно-сметной документации на капитальный ремонт объектов культуры</t>
  </si>
  <si>
    <t>3.8.</t>
  </si>
  <si>
    <t>3.9.</t>
  </si>
  <si>
    <t>Иные межбюджетные трансферты бюджетам муниципальных образований поселений на финансовое обеспечение обустройства стационарного электрического освещения автомобильных дорог поселения</t>
  </si>
  <si>
    <t>Иные межбюджетные трансферты бюджетам муниципальных образований поселений на обеспечение обустройства хоккейной площадки на территории поселения</t>
  </si>
  <si>
    <t>3.10.</t>
  </si>
  <si>
    <t>3.11.</t>
  </si>
  <si>
    <t>3.12.</t>
  </si>
  <si>
    <t>3.13.</t>
  </si>
  <si>
    <t>Иные межбюджетные трансферты бюджетам муниципальных образований поселений на финансовое обеспечение участия в предупреждении и ликвидации последствий чрезвычайных ситуаций в границах поселения</t>
  </si>
  <si>
    <t>Иные межбюджетные трансферты бюджетам муниципальных образований поселений на финансовое обеспечение расходов по оплате труда с начислениями работников органов местного самоуправления</t>
  </si>
  <si>
    <t>Иные межбюджетные трансферты бюджетам муниципальных образований поселений на финансовое обеспечение расходов по благоустройству в части ликвидации мест несанкционированного размещения отходов</t>
  </si>
  <si>
    <t>3.14.</t>
  </si>
  <si>
    <t>Иные межбюджетные трансферты бюджетам муниципальных образований поселений на обеспечение исполнения расходных обязательств муниципальных образований поселений</t>
  </si>
  <si>
    <t>3.15.</t>
  </si>
  <si>
    <t>Иные межбюджетные трансферты на обеспечение переселения граждан из аварийного жилищного фонда</t>
  </si>
  <si>
    <t>3.16.</t>
  </si>
  <si>
    <t>3.17.</t>
  </si>
  <si>
    <t>Иные межбюджетные трансферты на финансовое обеспечение капитального ремонта объектов культуры</t>
  </si>
  <si>
    <t>Приложение 2.1</t>
  </si>
  <si>
    <t>и муниципальным долгом Сланцевского муниципального района» на 2024-2030 годы</t>
  </si>
  <si>
    <t>1.9.</t>
  </si>
  <si>
    <t>Поощрение муниципальных управленческих команд за достижение показателей деятельности ОМСУ</t>
  </si>
  <si>
    <t>Иные межбюджетные трансферты бюджетам муниципальных образований поселений на финансовое обеспечение капитального ремонта и ремонта автомобильных дорог</t>
  </si>
  <si>
    <t>ВСЕГО по программе на 2024-2030 годы</t>
  </si>
  <si>
    <t>областной бюджет</t>
  </si>
  <si>
    <t>3.18.</t>
  </si>
  <si>
    <t>Иные межбюджетные трансферты на финансовое обеспечение мероприятий по газификации котельных</t>
  </si>
  <si>
    <t>1.10.</t>
  </si>
  <si>
    <t>1.11.</t>
  </si>
  <si>
    <t>Расходы за счет дотаций на поощрение достижения наилучших показателей оценки качества управления финансами муниципальных образований</t>
  </si>
  <si>
    <t>Расходы за счет гранта за достижение наилучших значений показателей эффективности ОМСУ</t>
  </si>
  <si>
    <t>Иные межбюджетные трансферты бюджетам муниципальных образований поселений Сланцевского муниципального района на поощрение муниципальных управленческих команд за достижение показателей эффективности деятельности органов местного самоуправления</t>
  </si>
  <si>
    <t>3.19.</t>
  </si>
  <si>
    <t>Иные межбюджетные трансферты бюджетам муниципальных образований поселений Сланцевского муниципального района на поощрение муниципальных управленческих команд за достижение наилучших значений показателей эффективности органов местного самоуправления</t>
  </si>
  <si>
    <t>3.20.</t>
  </si>
  <si>
    <t>Иные межбюджетные трансферты бюджетам муниципальных образований поселений Сланцевского муниципального района на финансовое обеспечение расходов по начислениям на оплату труда работникам органов местного самоуправления при поощрении муниципальных управленческих команд за достижение показателей эффективности деятельности органов местного самоуправления</t>
  </si>
  <si>
    <t>3.21.</t>
  </si>
  <si>
    <t>Иные межбюджетные трансферты бюджетам муниципальных образований поселений на финансовое обеспечение проведения и участия в спортивных мероприятиях</t>
  </si>
  <si>
    <t xml:space="preserve">(в редакции постановления администрации Сланцевского муниципального района  </t>
  </si>
  <si>
    <t>от 20.06.2025 № 1102-п)</t>
  </si>
</sst>
</file>

<file path=xl/styles.xml><?xml version="1.0" encoding="utf-8"?>
<styleSheet xmlns="http://schemas.openxmlformats.org/spreadsheetml/2006/main">
  <numFmts count="1">
    <numFmt numFmtId="164" formatCode="#,##0.0"/>
  </numFmts>
  <fonts count="8">
    <font>
      <sz val="11"/>
      <color theme="1"/>
      <name val="Calibri"/>
      <family val="2"/>
      <charset val="204"/>
      <scheme val="minor"/>
    </font>
    <font>
      <sz val="11"/>
      <color rgb="FF00B050"/>
      <name val="Calibri"/>
      <family val="2"/>
      <charset val="204"/>
      <scheme val="minor"/>
    </font>
    <font>
      <sz val="11"/>
      <name val="Calibri"/>
      <family val="2"/>
      <charset val="204"/>
      <scheme val="minor"/>
    </font>
    <font>
      <sz val="14"/>
      <name val="Times New Roman"/>
      <family val="1"/>
      <charset val="204"/>
    </font>
    <font>
      <sz val="12"/>
      <name val="Times New Roman"/>
      <family val="1"/>
      <charset val="204"/>
    </font>
    <font>
      <b/>
      <sz val="12"/>
      <name val="Times New Roman"/>
      <family val="1"/>
      <charset val="204"/>
    </font>
    <font>
      <b/>
      <sz val="11"/>
      <name val="Calibri"/>
      <family val="2"/>
      <charset val="204"/>
      <scheme val="minor"/>
    </font>
    <font>
      <sz val="10"/>
      <name val="Calibri"/>
      <family val="2"/>
      <charset val="204"/>
      <scheme val="minor"/>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60">
    <xf numFmtId="0" fontId="0" fillId="0" borderId="0" xfId="0"/>
    <xf numFmtId="0" fontId="1" fillId="0" borderId="0" xfId="0" applyFont="1" applyFill="1"/>
    <xf numFmtId="0" fontId="2" fillId="0" borderId="0" xfId="0" applyFont="1" applyFill="1"/>
    <xf numFmtId="164" fontId="4" fillId="0" borderId="1" xfId="0" applyNumberFormat="1" applyFont="1" applyFill="1" applyBorder="1" applyAlignment="1">
      <alignment horizontal="right" vertical="center" wrapText="1"/>
    </xf>
    <xf numFmtId="164" fontId="5" fillId="0" borderId="1" xfId="0" applyNumberFormat="1" applyFont="1" applyFill="1" applyBorder="1" applyAlignment="1">
      <alignment horizontal="right" vertical="center" wrapText="1"/>
    </xf>
    <xf numFmtId="164" fontId="4" fillId="0" borderId="2" xfId="0" applyNumberFormat="1" applyFont="1" applyFill="1" applyBorder="1" applyAlignment="1">
      <alignment horizontal="right" vertical="center" wrapText="1"/>
    </xf>
    <xf numFmtId="164" fontId="4" fillId="0" borderId="2" xfId="0" applyNumberFormat="1" applyFont="1" applyFill="1" applyBorder="1" applyAlignment="1">
      <alignment horizontal="center" vertical="center" wrapText="1"/>
    </xf>
    <xf numFmtId="0" fontId="3" fillId="0" borderId="0" xfId="0" applyFont="1" applyFill="1" applyAlignment="1">
      <alignment horizontal="right" vertical="center"/>
    </xf>
    <xf numFmtId="0" fontId="3" fillId="0" borderId="0" xfId="0" applyFont="1" applyFill="1" applyAlignment="1">
      <alignment vertical="center"/>
    </xf>
    <xf numFmtId="164" fontId="2" fillId="0" borderId="0" xfId="0" applyNumberFormat="1" applyFont="1" applyFill="1"/>
    <xf numFmtId="0" fontId="5" fillId="0" borderId="2" xfId="0" applyFont="1" applyFill="1" applyBorder="1" applyAlignment="1">
      <alignment horizontal="center" vertical="center" wrapText="1"/>
    </xf>
    <xf numFmtId="0" fontId="6" fillId="0" borderId="0" xfId="0" applyFont="1" applyFill="1"/>
    <xf numFmtId="0" fontId="5" fillId="0" borderId="1" xfId="0" applyFont="1" applyFill="1" applyBorder="1" applyAlignment="1">
      <alignment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2" xfId="0" applyFont="1" applyFill="1" applyBorder="1" applyAlignment="1">
      <alignment horizontal="left"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16" fontId="4" fillId="0" borderId="3" xfId="0" applyNumberFormat="1" applyFont="1" applyFill="1" applyBorder="1" applyAlignment="1">
      <alignment horizontal="center" vertical="center" wrapText="1"/>
    </xf>
    <xf numFmtId="17"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2" xfId="0" applyFont="1" applyFill="1" applyBorder="1" applyAlignment="1">
      <alignment horizontal="center" vertical="center" wrapText="1"/>
    </xf>
    <xf numFmtId="0" fontId="4" fillId="0" borderId="1" xfId="0" applyFont="1" applyFill="1" applyBorder="1" applyAlignment="1">
      <alignment vertical="center" wrapText="1"/>
    </xf>
    <xf numFmtId="0" fontId="5"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17" fontId="4" fillId="0" borderId="2" xfId="0" applyNumberFormat="1" applyFont="1" applyFill="1" applyBorder="1" applyAlignment="1">
      <alignment horizontal="center" vertical="center" wrapText="1"/>
    </xf>
    <xf numFmtId="0" fontId="0" fillId="0" borderId="7" xfId="0" applyBorder="1" applyAlignment="1">
      <alignment vertical="center" wrapText="1"/>
    </xf>
    <xf numFmtId="0" fontId="0" fillId="0" borderId="3" xfId="0" applyBorder="1" applyAlignment="1">
      <alignment vertical="center" wrapText="1"/>
    </xf>
    <xf numFmtId="0" fontId="4" fillId="0" borderId="2" xfId="0" applyFont="1" applyFill="1" applyBorder="1" applyAlignment="1">
      <alignment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7"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7"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1" xfId="0" applyFont="1" applyFill="1" applyBorder="1" applyAlignment="1">
      <alignment vertical="center" wrapText="1"/>
    </xf>
    <xf numFmtId="0" fontId="5" fillId="0" borderId="1" xfId="0" applyFont="1" applyFill="1" applyBorder="1" applyAlignment="1">
      <alignment horizontal="center" vertical="center" wrapText="1"/>
    </xf>
    <xf numFmtId="0" fontId="3" fillId="0" borderId="0" xfId="0" applyFont="1" applyFill="1" applyAlignment="1">
      <alignment horizontal="center" vertical="center"/>
    </xf>
    <xf numFmtId="0" fontId="4" fillId="0" borderId="1" xfId="0" applyFont="1" applyFill="1" applyBorder="1" applyAlignment="1">
      <alignment horizontal="center" vertical="center" wrapText="1"/>
    </xf>
    <xf numFmtId="0" fontId="4" fillId="0" borderId="4" xfId="0" applyFont="1" applyFill="1" applyBorder="1" applyAlignment="1">
      <alignment vertical="center" wrapText="1"/>
    </xf>
    <xf numFmtId="0" fontId="4" fillId="0" borderId="5" xfId="0" applyFont="1" applyFill="1" applyBorder="1" applyAlignment="1">
      <alignment vertical="center" wrapText="1"/>
    </xf>
    <xf numFmtId="0" fontId="4" fillId="0" borderId="6" xfId="0" applyFont="1" applyFill="1" applyBorder="1" applyAlignment="1">
      <alignment vertical="center" wrapText="1"/>
    </xf>
    <xf numFmtId="0" fontId="5" fillId="0" borderId="2"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3" xfId="0" applyFont="1" applyFill="1" applyBorder="1" applyAlignment="1">
      <alignment horizontal="left" vertical="center" wrapText="1"/>
    </xf>
    <xf numFmtId="0" fontId="0" fillId="0" borderId="3" xfId="0" applyBorder="1" applyAlignment="1">
      <alignment horizontal="left" vertical="center" wrapText="1"/>
    </xf>
    <xf numFmtId="0" fontId="5" fillId="0" borderId="7"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0" fillId="0" borderId="3" xfId="0" applyBorder="1" applyAlignment="1">
      <alignment horizontal="center" vertical="center" wrapText="1"/>
    </xf>
    <xf numFmtId="0" fontId="2" fillId="0" borderId="0" xfId="0" applyFont="1" applyFill="1"/>
    <xf numFmtId="0" fontId="7" fillId="0" borderId="0" xfId="0" applyFont="1" applyFill="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190"/>
  <sheetViews>
    <sheetView tabSelected="1" topLeftCell="A169" zoomScaleNormal="100" workbookViewId="0">
      <selection activeCell="D7" sqref="D7:H8"/>
    </sheetView>
  </sheetViews>
  <sheetFormatPr defaultRowHeight="15"/>
  <cols>
    <col min="1" max="1" width="5.7109375" style="1" customWidth="1"/>
    <col min="2" max="2" width="60.7109375" style="1" customWidth="1"/>
    <col min="3" max="3" width="7.85546875" style="1" customWidth="1"/>
    <col min="4" max="4" width="11.85546875" style="1" customWidth="1"/>
    <col min="5" max="5" width="10.28515625" style="1" customWidth="1"/>
    <col min="6" max="6" width="11.85546875" style="1" bestFit="1" customWidth="1"/>
    <col min="7" max="8" width="10.28515625" style="1" customWidth="1"/>
    <col min="9" max="9" width="16.7109375" style="1" customWidth="1"/>
    <col min="10" max="16384" width="9.140625" style="1"/>
  </cols>
  <sheetData>
    <row r="1" spans="1:9" s="2" customFormat="1" ht="18.75">
      <c r="I1" s="7" t="s">
        <v>80</v>
      </c>
    </row>
    <row r="2" spans="1:9" s="2" customFormat="1" ht="18.75">
      <c r="B2" s="8"/>
      <c r="D2" s="59" t="s">
        <v>100</v>
      </c>
      <c r="E2" s="58"/>
      <c r="F2" s="58"/>
      <c r="G2" s="58"/>
      <c r="H2" s="58"/>
      <c r="I2" s="58"/>
    </row>
    <row r="3" spans="1:9" s="2" customFormat="1" ht="18.75">
      <c r="B3" s="8"/>
      <c r="D3" s="59" t="s">
        <v>101</v>
      </c>
      <c r="E3" s="59"/>
      <c r="F3" s="59"/>
      <c r="G3" s="59"/>
      <c r="H3" s="59"/>
      <c r="I3" s="59"/>
    </row>
    <row r="4" spans="1:9" s="2" customFormat="1" ht="18.75">
      <c r="A4" s="45" t="s">
        <v>8</v>
      </c>
      <c r="B4" s="45"/>
      <c r="C4" s="45"/>
      <c r="D4" s="45"/>
      <c r="E4" s="45"/>
      <c r="F4" s="45"/>
      <c r="G4" s="45"/>
      <c r="H4" s="45"/>
      <c r="I4" s="45"/>
    </row>
    <row r="5" spans="1:9" s="2" customFormat="1" ht="18.75">
      <c r="A5" s="45" t="s">
        <v>81</v>
      </c>
      <c r="B5" s="45"/>
      <c r="C5" s="45"/>
      <c r="D5" s="45"/>
      <c r="E5" s="45"/>
      <c r="F5" s="45"/>
      <c r="G5" s="45"/>
      <c r="H5" s="45"/>
      <c r="I5" s="45"/>
    </row>
    <row r="6" spans="1:9" s="2" customFormat="1" ht="18.75">
      <c r="B6" s="8"/>
      <c r="D6" s="9"/>
      <c r="E6" s="9"/>
      <c r="F6" s="9"/>
      <c r="G6" s="9"/>
      <c r="H6" s="9"/>
    </row>
    <row r="7" spans="1:9" s="2" customFormat="1">
      <c r="A7" s="46" t="s">
        <v>11</v>
      </c>
      <c r="B7" s="46" t="s">
        <v>12</v>
      </c>
      <c r="C7" s="46" t="s">
        <v>5</v>
      </c>
      <c r="D7" s="46" t="s">
        <v>13</v>
      </c>
      <c r="E7" s="46"/>
      <c r="F7" s="46"/>
      <c r="G7" s="46"/>
      <c r="H7" s="46"/>
      <c r="I7" s="46" t="s">
        <v>15</v>
      </c>
    </row>
    <row r="8" spans="1:9" s="2" customFormat="1">
      <c r="A8" s="46"/>
      <c r="B8" s="46"/>
      <c r="C8" s="46"/>
      <c r="D8" s="46"/>
      <c r="E8" s="46"/>
      <c r="F8" s="46"/>
      <c r="G8" s="46"/>
      <c r="H8" s="46"/>
      <c r="I8" s="46"/>
    </row>
    <row r="9" spans="1:9" s="2" customFormat="1" ht="15.75">
      <c r="A9" s="46"/>
      <c r="B9" s="46"/>
      <c r="C9" s="46"/>
      <c r="D9" s="46" t="s">
        <v>16</v>
      </c>
      <c r="E9" s="46" t="s">
        <v>14</v>
      </c>
      <c r="F9" s="46"/>
      <c r="G9" s="46"/>
      <c r="H9" s="46"/>
      <c r="I9" s="46"/>
    </row>
    <row r="10" spans="1:9" s="2" customFormat="1" ht="94.5">
      <c r="A10" s="46"/>
      <c r="B10" s="46"/>
      <c r="C10" s="46"/>
      <c r="D10" s="46"/>
      <c r="E10" s="18" t="s">
        <v>6</v>
      </c>
      <c r="F10" s="18" t="s">
        <v>86</v>
      </c>
      <c r="G10" s="18" t="s">
        <v>0</v>
      </c>
      <c r="H10" s="18" t="s">
        <v>7</v>
      </c>
      <c r="I10" s="46"/>
    </row>
    <row r="11" spans="1:9" s="2" customFormat="1" ht="15.75">
      <c r="A11" s="18">
        <v>1</v>
      </c>
      <c r="B11" s="18">
        <v>2</v>
      </c>
      <c r="C11" s="18">
        <v>3</v>
      </c>
      <c r="D11" s="18">
        <v>4</v>
      </c>
      <c r="E11" s="18">
        <v>5</v>
      </c>
      <c r="F11" s="18">
        <v>6</v>
      </c>
      <c r="G11" s="18">
        <v>7</v>
      </c>
      <c r="H11" s="18">
        <v>8</v>
      </c>
      <c r="I11" s="18">
        <v>9</v>
      </c>
    </row>
    <row r="12" spans="1:9" s="2" customFormat="1" ht="15.75">
      <c r="A12" s="44" t="s">
        <v>9</v>
      </c>
      <c r="B12" s="44"/>
      <c r="C12" s="44"/>
      <c r="D12" s="44"/>
      <c r="E12" s="44"/>
      <c r="F12" s="44"/>
      <c r="G12" s="44"/>
      <c r="H12" s="44"/>
      <c r="I12" s="44"/>
    </row>
    <row r="13" spans="1:9" s="2" customFormat="1" ht="15.75">
      <c r="A13" s="44" t="s">
        <v>17</v>
      </c>
      <c r="B13" s="44"/>
      <c r="C13" s="44"/>
      <c r="D13" s="44"/>
      <c r="E13" s="44"/>
      <c r="F13" s="44"/>
      <c r="G13" s="44"/>
      <c r="H13" s="44"/>
      <c r="I13" s="44"/>
    </row>
    <row r="14" spans="1:9" s="2" customFormat="1" ht="15.75">
      <c r="A14" s="37" t="s">
        <v>18</v>
      </c>
      <c r="B14" s="38" t="s">
        <v>19</v>
      </c>
      <c r="C14" s="13">
        <v>2024</v>
      </c>
      <c r="D14" s="47" t="s">
        <v>2</v>
      </c>
      <c r="E14" s="48"/>
      <c r="F14" s="48"/>
      <c r="G14" s="48"/>
      <c r="H14" s="49"/>
      <c r="I14" s="37" t="s">
        <v>1</v>
      </c>
    </row>
    <row r="15" spans="1:9" s="2" customFormat="1" ht="15.75">
      <c r="A15" s="39"/>
      <c r="B15" s="41"/>
      <c r="C15" s="13">
        <v>2025</v>
      </c>
      <c r="D15" s="47" t="s">
        <v>2</v>
      </c>
      <c r="E15" s="48"/>
      <c r="F15" s="48"/>
      <c r="G15" s="48"/>
      <c r="H15" s="49"/>
      <c r="I15" s="39"/>
    </row>
    <row r="16" spans="1:9" s="2" customFormat="1" ht="15.75">
      <c r="A16" s="39"/>
      <c r="B16" s="41"/>
      <c r="C16" s="13">
        <v>2026</v>
      </c>
      <c r="D16" s="47" t="s">
        <v>2</v>
      </c>
      <c r="E16" s="48"/>
      <c r="F16" s="48"/>
      <c r="G16" s="48"/>
      <c r="H16" s="49"/>
      <c r="I16" s="39"/>
    </row>
    <row r="17" spans="1:9" s="2" customFormat="1" ht="15.75">
      <c r="A17" s="39"/>
      <c r="B17" s="41"/>
      <c r="C17" s="13">
        <v>2027</v>
      </c>
      <c r="D17" s="47" t="s">
        <v>2</v>
      </c>
      <c r="E17" s="48"/>
      <c r="F17" s="48"/>
      <c r="G17" s="48"/>
      <c r="H17" s="49"/>
      <c r="I17" s="39"/>
    </row>
    <row r="18" spans="1:9" s="2" customFormat="1" ht="15.75">
      <c r="A18" s="39"/>
      <c r="B18" s="41"/>
      <c r="C18" s="13">
        <v>2028</v>
      </c>
      <c r="D18" s="47" t="s">
        <v>2</v>
      </c>
      <c r="E18" s="48"/>
      <c r="F18" s="48"/>
      <c r="G18" s="48"/>
      <c r="H18" s="49"/>
      <c r="I18" s="39"/>
    </row>
    <row r="19" spans="1:9" s="2" customFormat="1" ht="15.75">
      <c r="A19" s="39"/>
      <c r="B19" s="41"/>
      <c r="C19" s="13">
        <v>2029</v>
      </c>
      <c r="D19" s="47" t="s">
        <v>2</v>
      </c>
      <c r="E19" s="48"/>
      <c r="F19" s="48"/>
      <c r="G19" s="48"/>
      <c r="H19" s="49"/>
      <c r="I19" s="39"/>
    </row>
    <row r="20" spans="1:9" s="2" customFormat="1" ht="15.75">
      <c r="A20" s="40"/>
      <c r="B20" s="42"/>
      <c r="C20" s="13">
        <v>2030</v>
      </c>
      <c r="D20" s="47" t="s">
        <v>2</v>
      </c>
      <c r="E20" s="48"/>
      <c r="F20" s="48"/>
      <c r="G20" s="48"/>
      <c r="H20" s="49"/>
      <c r="I20" s="40"/>
    </row>
    <row r="21" spans="1:9" s="2" customFormat="1" ht="15.75">
      <c r="A21" s="37" t="s">
        <v>20</v>
      </c>
      <c r="B21" s="38" t="s">
        <v>21</v>
      </c>
      <c r="C21" s="13">
        <v>2024</v>
      </c>
      <c r="D21" s="5">
        <f>SUM(E21:H21)</f>
        <v>24481.7</v>
      </c>
      <c r="E21" s="5"/>
      <c r="F21" s="6"/>
      <c r="G21" s="5">
        <f>24672+198.5-388.8</f>
        <v>24481.7</v>
      </c>
      <c r="H21" s="5"/>
      <c r="I21" s="37" t="s">
        <v>1</v>
      </c>
    </row>
    <row r="22" spans="1:9" s="2" customFormat="1" ht="15.75">
      <c r="A22" s="39"/>
      <c r="B22" s="41"/>
      <c r="C22" s="13">
        <v>2025</v>
      </c>
      <c r="D22" s="5">
        <f t="shared" ref="D22" si="0">SUM(E22:H22)</f>
        <v>26223.599999999999</v>
      </c>
      <c r="E22" s="5"/>
      <c r="F22" s="6"/>
      <c r="G22" s="5">
        <v>26223.599999999999</v>
      </c>
      <c r="H22" s="5"/>
      <c r="I22" s="39"/>
    </row>
    <row r="23" spans="1:9" s="2" customFormat="1" ht="15.75">
      <c r="A23" s="39"/>
      <c r="B23" s="41"/>
      <c r="C23" s="13">
        <v>2026</v>
      </c>
      <c r="D23" s="5">
        <f t="shared" ref="D23:D26" si="1">SUM(E23:H23)</f>
        <v>22089.200000000001</v>
      </c>
      <c r="E23" s="5"/>
      <c r="F23" s="6"/>
      <c r="G23" s="5">
        <v>22089.200000000001</v>
      </c>
      <c r="H23" s="5"/>
      <c r="I23" s="39"/>
    </row>
    <row r="24" spans="1:9" s="2" customFormat="1" ht="15.75">
      <c r="A24" s="39"/>
      <c r="B24" s="41"/>
      <c r="C24" s="13">
        <v>2027</v>
      </c>
      <c r="D24" s="5">
        <f t="shared" ref="D24:D25" si="2">SUM(E24:H24)</f>
        <v>25927.9</v>
      </c>
      <c r="E24" s="5"/>
      <c r="F24" s="6"/>
      <c r="G24" s="5">
        <v>25927.9</v>
      </c>
      <c r="H24" s="5"/>
      <c r="I24" s="39"/>
    </row>
    <row r="25" spans="1:9" s="2" customFormat="1" ht="15.75">
      <c r="A25" s="39"/>
      <c r="B25" s="41"/>
      <c r="C25" s="13">
        <v>2028</v>
      </c>
      <c r="D25" s="5">
        <f t="shared" si="2"/>
        <v>24662.6</v>
      </c>
      <c r="E25" s="5"/>
      <c r="F25" s="6"/>
      <c r="G25" s="5">
        <v>24662.6</v>
      </c>
      <c r="H25" s="5"/>
      <c r="I25" s="39"/>
    </row>
    <row r="26" spans="1:9" s="2" customFormat="1" ht="15.75">
      <c r="A26" s="39"/>
      <c r="B26" s="41"/>
      <c r="C26" s="13">
        <v>2029</v>
      </c>
      <c r="D26" s="5">
        <f t="shared" si="1"/>
        <v>25649.1</v>
      </c>
      <c r="E26" s="5"/>
      <c r="F26" s="6"/>
      <c r="G26" s="5">
        <v>25649.1</v>
      </c>
      <c r="H26" s="5"/>
      <c r="I26" s="39"/>
    </row>
    <row r="27" spans="1:9" s="2" customFormat="1" ht="15.75">
      <c r="A27" s="39"/>
      <c r="B27" s="42"/>
      <c r="C27" s="13">
        <v>2030</v>
      </c>
      <c r="D27" s="5">
        <f t="shared" ref="D27" si="3">SUM(E27:H27)</f>
        <v>26675.1</v>
      </c>
      <c r="E27" s="5"/>
      <c r="F27" s="6"/>
      <c r="G27" s="5">
        <v>26675.1</v>
      </c>
      <c r="H27" s="5"/>
      <c r="I27" s="40"/>
    </row>
    <row r="28" spans="1:9" s="2" customFormat="1" ht="15.75">
      <c r="A28" s="40"/>
      <c r="B28" s="12" t="s">
        <v>3</v>
      </c>
      <c r="C28" s="17"/>
      <c r="D28" s="4">
        <f>SUM(D21:D27)</f>
        <v>175709.2</v>
      </c>
      <c r="E28" s="4">
        <f>SUM(E21:E27)</f>
        <v>0</v>
      </c>
      <c r="F28" s="4">
        <f>SUM(F21:F27)</f>
        <v>0</v>
      </c>
      <c r="G28" s="4">
        <f>SUM(G21:G27)</f>
        <v>175709.2</v>
      </c>
      <c r="H28" s="4">
        <f>SUM(H21:H27)</f>
        <v>0</v>
      </c>
      <c r="I28" s="17"/>
    </row>
    <row r="29" spans="1:9" s="2" customFormat="1" ht="15.75">
      <c r="A29" s="37" t="s">
        <v>22</v>
      </c>
      <c r="B29" s="38" t="s">
        <v>23</v>
      </c>
      <c r="C29" s="13">
        <v>2024</v>
      </c>
      <c r="D29" s="5">
        <f t="shared" ref="D29:D35" si="4">SUM(E29:H29)</f>
        <v>3525</v>
      </c>
      <c r="E29" s="5"/>
      <c r="F29" s="5"/>
      <c r="G29" s="5"/>
      <c r="H29" s="5">
        <v>3525</v>
      </c>
      <c r="I29" s="37" t="s">
        <v>1</v>
      </c>
    </row>
    <row r="30" spans="1:9" s="2" customFormat="1" ht="15.75">
      <c r="A30" s="39"/>
      <c r="B30" s="41"/>
      <c r="C30" s="13">
        <v>2025</v>
      </c>
      <c r="D30" s="5">
        <f t="shared" ref="D30:D31" si="5">SUM(E30:H30)</f>
        <v>3832.8</v>
      </c>
      <c r="E30" s="5"/>
      <c r="F30" s="5"/>
      <c r="G30" s="5"/>
      <c r="H30" s="5">
        <v>3832.8</v>
      </c>
      <c r="I30" s="39"/>
    </row>
    <row r="31" spans="1:9" s="2" customFormat="1" ht="15.75">
      <c r="A31" s="39"/>
      <c r="B31" s="41"/>
      <c r="C31" s="13">
        <v>2026</v>
      </c>
      <c r="D31" s="5">
        <f t="shared" si="5"/>
        <v>3832.8</v>
      </c>
      <c r="E31" s="5"/>
      <c r="F31" s="5"/>
      <c r="G31" s="5"/>
      <c r="H31" s="5">
        <v>3832.8</v>
      </c>
      <c r="I31" s="39"/>
    </row>
    <row r="32" spans="1:9" s="2" customFormat="1" ht="15.75">
      <c r="A32" s="39"/>
      <c r="B32" s="41"/>
      <c r="C32" s="13">
        <v>2027</v>
      </c>
      <c r="D32" s="5">
        <f t="shared" si="4"/>
        <v>3832.8</v>
      </c>
      <c r="E32" s="5"/>
      <c r="F32" s="5"/>
      <c r="G32" s="5"/>
      <c r="H32" s="5">
        <v>3832.8</v>
      </c>
      <c r="I32" s="39"/>
    </row>
    <row r="33" spans="1:9" s="2" customFormat="1" ht="15.75">
      <c r="A33" s="39"/>
      <c r="B33" s="41"/>
      <c r="C33" s="13">
        <v>2028</v>
      </c>
      <c r="D33" s="5">
        <f t="shared" ref="D33" si="6">SUM(E33:H33)</f>
        <v>3184.2</v>
      </c>
      <c r="E33" s="5"/>
      <c r="F33" s="5"/>
      <c r="G33" s="5"/>
      <c r="H33" s="5">
        <v>3184.2</v>
      </c>
      <c r="I33" s="39"/>
    </row>
    <row r="34" spans="1:9" s="2" customFormat="1" ht="15.75">
      <c r="A34" s="39"/>
      <c r="B34" s="41"/>
      <c r="C34" s="13">
        <v>2029</v>
      </c>
      <c r="D34" s="5">
        <f t="shared" ref="D34" si="7">SUM(E34:H34)</f>
        <v>3184.2</v>
      </c>
      <c r="E34" s="5"/>
      <c r="F34" s="5"/>
      <c r="G34" s="5"/>
      <c r="H34" s="5">
        <v>3184.2</v>
      </c>
      <c r="I34" s="39"/>
    </row>
    <row r="35" spans="1:9" s="2" customFormat="1" ht="15.75">
      <c r="A35" s="39"/>
      <c r="B35" s="42"/>
      <c r="C35" s="13">
        <v>2030</v>
      </c>
      <c r="D35" s="5">
        <f t="shared" si="4"/>
        <v>3184.2</v>
      </c>
      <c r="E35" s="5"/>
      <c r="F35" s="5"/>
      <c r="G35" s="5"/>
      <c r="H35" s="5">
        <v>3184.2</v>
      </c>
      <c r="I35" s="40"/>
    </row>
    <row r="36" spans="1:9" s="2" customFormat="1" ht="15.75">
      <c r="A36" s="40"/>
      <c r="B36" s="12" t="s">
        <v>3</v>
      </c>
      <c r="C36" s="17"/>
      <c r="D36" s="4">
        <f>SUM(D29:D35)</f>
        <v>24576.000000000004</v>
      </c>
      <c r="E36" s="4">
        <f>SUM(E29:E35)</f>
        <v>0</v>
      </c>
      <c r="F36" s="4">
        <f>SUM(F29:F35)</f>
        <v>0</v>
      </c>
      <c r="G36" s="4">
        <f>SUM(G29:G35)</f>
        <v>0</v>
      </c>
      <c r="H36" s="4">
        <f>SUM(H29:H35)</f>
        <v>24576.000000000004</v>
      </c>
      <c r="I36" s="17"/>
    </row>
    <row r="37" spans="1:9" s="2" customFormat="1" ht="15.75">
      <c r="A37" s="37" t="s">
        <v>24</v>
      </c>
      <c r="B37" s="38" t="s">
        <v>25</v>
      </c>
      <c r="C37" s="13">
        <v>2024</v>
      </c>
      <c r="D37" s="5">
        <f t="shared" ref="D37:D43" si="8">SUM(E37:H37)</f>
        <v>60</v>
      </c>
      <c r="E37" s="5"/>
      <c r="F37" s="5"/>
      <c r="G37" s="5"/>
      <c r="H37" s="5">
        <v>60</v>
      </c>
      <c r="I37" s="37" t="s">
        <v>1</v>
      </c>
    </row>
    <row r="38" spans="1:9" s="2" customFormat="1" ht="15.75">
      <c r="A38" s="39"/>
      <c r="B38" s="41"/>
      <c r="C38" s="13">
        <v>2025</v>
      </c>
      <c r="D38" s="5">
        <f t="shared" si="8"/>
        <v>60</v>
      </c>
      <c r="E38" s="5"/>
      <c r="F38" s="5"/>
      <c r="G38" s="5"/>
      <c r="H38" s="5">
        <v>60</v>
      </c>
      <c r="I38" s="39"/>
    </row>
    <row r="39" spans="1:9" s="2" customFormat="1" ht="15.75">
      <c r="A39" s="39"/>
      <c r="B39" s="41"/>
      <c r="C39" s="13">
        <v>2026</v>
      </c>
      <c r="D39" s="5">
        <f t="shared" si="8"/>
        <v>60</v>
      </c>
      <c r="E39" s="5"/>
      <c r="F39" s="5"/>
      <c r="G39" s="5"/>
      <c r="H39" s="5">
        <v>60</v>
      </c>
      <c r="I39" s="39"/>
    </row>
    <row r="40" spans="1:9" s="2" customFormat="1" ht="15.75">
      <c r="A40" s="39"/>
      <c r="B40" s="41"/>
      <c r="C40" s="13">
        <v>2027</v>
      </c>
      <c r="D40" s="5">
        <f t="shared" si="8"/>
        <v>60</v>
      </c>
      <c r="E40" s="5"/>
      <c r="F40" s="5"/>
      <c r="G40" s="5"/>
      <c r="H40" s="5">
        <v>60</v>
      </c>
      <c r="I40" s="39"/>
    </row>
    <row r="41" spans="1:9" s="2" customFormat="1" ht="15.75">
      <c r="A41" s="39"/>
      <c r="B41" s="41"/>
      <c r="C41" s="13">
        <v>2028</v>
      </c>
      <c r="D41" s="5">
        <f t="shared" si="8"/>
        <v>60</v>
      </c>
      <c r="E41" s="5"/>
      <c r="F41" s="5"/>
      <c r="G41" s="5"/>
      <c r="H41" s="5">
        <v>60</v>
      </c>
      <c r="I41" s="39"/>
    </row>
    <row r="42" spans="1:9" s="2" customFormat="1" ht="15.75">
      <c r="A42" s="39"/>
      <c r="B42" s="41"/>
      <c r="C42" s="13">
        <v>2029</v>
      </c>
      <c r="D42" s="5">
        <f t="shared" si="8"/>
        <v>60</v>
      </c>
      <c r="E42" s="5"/>
      <c r="F42" s="5"/>
      <c r="G42" s="5"/>
      <c r="H42" s="5">
        <v>60</v>
      </c>
      <c r="I42" s="39"/>
    </row>
    <row r="43" spans="1:9" s="2" customFormat="1" ht="15.75">
      <c r="A43" s="39"/>
      <c r="B43" s="42"/>
      <c r="C43" s="13">
        <v>2030</v>
      </c>
      <c r="D43" s="5">
        <f t="shared" si="8"/>
        <v>60</v>
      </c>
      <c r="E43" s="5"/>
      <c r="F43" s="5"/>
      <c r="G43" s="5"/>
      <c r="H43" s="5">
        <v>60</v>
      </c>
      <c r="I43" s="40"/>
    </row>
    <row r="44" spans="1:9" s="2" customFormat="1" ht="15.75">
      <c r="A44" s="40"/>
      <c r="B44" s="12" t="s">
        <v>3</v>
      </c>
      <c r="C44" s="17"/>
      <c r="D44" s="4">
        <f>SUM(D37:D43)</f>
        <v>420</v>
      </c>
      <c r="E44" s="4">
        <f>SUM(E37:E43)</f>
        <v>0</v>
      </c>
      <c r="F44" s="4">
        <f>SUM(F37:F43)</f>
        <v>0</v>
      </c>
      <c r="G44" s="4">
        <f>SUM(G37:G43)</f>
        <v>0</v>
      </c>
      <c r="H44" s="4">
        <f>SUM(H37:H43)</f>
        <v>420</v>
      </c>
      <c r="I44" s="17"/>
    </row>
    <row r="45" spans="1:9" s="2" customFormat="1" ht="15.75">
      <c r="A45" s="37" t="s">
        <v>26</v>
      </c>
      <c r="B45" s="38" t="s">
        <v>27</v>
      </c>
      <c r="C45" s="18">
        <v>2024</v>
      </c>
      <c r="D45" s="3">
        <f t="shared" ref="D45:D50" si="9">SUM(E45:H45)</f>
        <v>100.8</v>
      </c>
      <c r="E45" s="3"/>
      <c r="F45" s="3">
        <v>100.8</v>
      </c>
      <c r="G45" s="3"/>
      <c r="H45" s="3"/>
      <c r="I45" s="37" t="s">
        <v>1</v>
      </c>
    </row>
    <row r="46" spans="1:9" s="2" customFormat="1" ht="15.75">
      <c r="A46" s="39"/>
      <c r="B46" s="41"/>
      <c r="C46" s="18">
        <v>2025</v>
      </c>
      <c r="D46" s="3">
        <f t="shared" ref="D46:D47" si="10">SUM(E46:H46)</f>
        <v>122</v>
      </c>
      <c r="E46" s="3"/>
      <c r="F46" s="3">
        <v>122</v>
      </c>
      <c r="G46" s="3"/>
      <c r="H46" s="3"/>
      <c r="I46" s="39"/>
    </row>
    <row r="47" spans="1:9" s="2" customFormat="1" ht="15.75">
      <c r="A47" s="39"/>
      <c r="B47" s="41"/>
      <c r="C47" s="18">
        <v>2026</v>
      </c>
      <c r="D47" s="3">
        <f t="shared" si="10"/>
        <v>122</v>
      </c>
      <c r="E47" s="3"/>
      <c r="F47" s="3">
        <v>122</v>
      </c>
      <c r="G47" s="3"/>
      <c r="H47" s="3"/>
      <c r="I47" s="39"/>
    </row>
    <row r="48" spans="1:9" s="2" customFormat="1" ht="15.75">
      <c r="A48" s="39"/>
      <c r="B48" s="41"/>
      <c r="C48" s="18">
        <v>2027</v>
      </c>
      <c r="D48" s="3">
        <f t="shared" ref="D48:D49" si="11">SUM(E48:H48)</f>
        <v>105.4</v>
      </c>
      <c r="E48" s="3"/>
      <c r="F48" s="3">
        <v>105.4</v>
      </c>
      <c r="G48" s="3"/>
      <c r="H48" s="3"/>
      <c r="I48" s="39"/>
    </row>
    <row r="49" spans="1:9" s="2" customFormat="1" ht="15.75">
      <c r="A49" s="39"/>
      <c r="B49" s="41"/>
      <c r="C49" s="18">
        <v>2028</v>
      </c>
      <c r="D49" s="3">
        <f t="shared" si="11"/>
        <v>82.5</v>
      </c>
      <c r="E49" s="3"/>
      <c r="F49" s="3">
        <v>82.5</v>
      </c>
      <c r="G49" s="3"/>
      <c r="H49" s="3"/>
      <c r="I49" s="39"/>
    </row>
    <row r="50" spans="1:9" s="2" customFormat="1" ht="15.75">
      <c r="A50" s="39"/>
      <c r="B50" s="41"/>
      <c r="C50" s="18">
        <v>2029</v>
      </c>
      <c r="D50" s="3">
        <f t="shared" si="9"/>
        <v>82.5</v>
      </c>
      <c r="E50" s="3"/>
      <c r="F50" s="3">
        <v>82.5</v>
      </c>
      <c r="G50" s="3"/>
      <c r="H50" s="3"/>
      <c r="I50" s="39"/>
    </row>
    <row r="51" spans="1:9" s="2" customFormat="1" ht="15.75">
      <c r="A51" s="39"/>
      <c r="B51" s="42"/>
      <c r="C51" s="18">
        <v>2030</v>
      </c>
      <c r="D51" s="3">
        <f t="shared" ref="D51" si="12">SUM(E51:H51)</f>
        <v>82.5</v>
      </c>
      <c r="E51" s="3"/>
      <c r="F51" s="3">
        <v>82.5</v>
      </c>
      <c r="G51" s="3"/>
      <c r="H51" s="3"/>
      <c r="I51" s="40"/>
    </row>
    <row r="52" spans="1:9" s="2" customFormat="1" ht="15.75">
      <c r="A52" s="40"/>
      <c r="B52" s="12" t="s">
        <v>3</v>
      </c>
      <c r="C52" s="17"/>
      <c r="D52" s="4">
        <f>SUM(D45:D51)</f>
        <v>697.7</v>
      </c>
      <c r="E52" s="4">
        <f>SUM(E45:E51)</f>
        <v>0</v>
      </c>
      <c r="F52" s="4">
        <f>SUM(F45:F51)</f>
        <v>697.7</v>
      </c>
      <c r="G52" s="4">
        <f>SUM(G45:G51)</f>
        <v>0</v>
      </c>
      <c r="H52" s="4">
        <f>SUM(H45:H51)</f>
        <v>0</v>
      </c>
      <c r="I52" s="17"/>
    </row>
    <row r="53" spans="1:9" s="2" customFormat="1" ht="15.75">
      <c r="A53" s="37" t="s">
        <v>28</v>
      </c>
      <c r="B53" s="38" t="s">
        <v>29</v>
      </c>
      <c r="C53" s="18">
        <v>2024</v>
      </c>
      <c r="D53" s="43" t="s">
        <v>2</v>
      </c>
      <c r="E53" s="43"/>
      <c r="F53" s="43"/>
      <c r="G53" s="43"/>
      <c r="H53" s="43"/>
      <c r="I53" s="37" t="s">
        <v>1</v>
      </c>
    </row>
    <row r="54" spans="1:9" s="2" customFormat="1" ht="15.75">
      <c r="A54" s="39"/>
      <c r="B54" s="41"/>
      <c r="C54" s="18">
        <v>2025</v>
      </c>
      <c r="D54" s="43" t="s">
        <v>2</v>
      </c>
      <c r="E54" s="43"/>
      <c r="F54" s="43"/>
      <c r="G54" s="43"/>
      <c r="H54" s="43"/>
      <c r="I54" s="39"/>
    </row>
    <row r="55" spans="1:9" s="2" customFormat="1" ht="15.75">
      <c r="A55" s="39"/>
      <c r="B55" s="41"/>
      <c r="C55" s="18">
        <v>2026</v>
      </c>
      <c r="D55" s="43" t="s">
        <v>2</v>
      </c>
      <c r="E55" s="43"/>
      <c r="F55" s="43"/>
      <c r="G55" s="43"/>
      <c r="H55" s="43"/>
      <c r="I55" s="39"/>
    </row>
    <row r="56" spans="1:9" s="2" customFormat="1" ht="15.75">
      <c r="A56" s="39"/>
      <c r="B56" s="41"/>
      <c r="C56" s="18">
        <v>2027</v>
      </c>
      <c r="D56" s="43" t="s">
        <v>2</v>
      </c>
      <c r="E56" s="43"/>
      <c r="F56" s="43"/>
      <c r="G56" s="43"/>
      <c r="H56" s="43"/>
      <c r="I56" s="39"/>
    </row>
    <row r="57" spans="1:9" s="2" customFormat="1" ht="15.75">
      <c r="A57" s="39"/>
      <c r="B57" s="41"/>
      <c r="C57" s="18">
        <v>2028</v>
      </c>
      <c r="D57" s="43" t="s">
        <v>2</v>
      </c>
      <c r="E57" s="43"/>
      <c r="F57" s="43"/>
      <c r="G57" s="43"/>
      <c r="H57" s="43"/>
      <c r="I57" s="39"/>
    </row>
    <row r="58" spans="1:9" s="2" customFormat="1" ht="15.75">
      <c r="A58" s="39"/>
      <c r="B58" s="41"/>
      <c r="C58" s="18">
        <v>2029</v>
      </c>
      <c r="D58" s="43" t="s">
        <v>2</v>
      </c>
      <c r="E58" s="43"/>
      <c r="F58" s="43"/>
      <c r="G58" s="43"/>
      <c r="H58" s="43"/>
      <c r="I58" s="39"/>
    </row>
    <row r="59" spans="1:9" s="2" customFormat="1" ht="15.75">
      <c r="A59" s="40"/>
      <c r="B59" s="42"/>
      <c r="C59" s="18">
        <v>2030</v>
      </c>
      <c r="D59" s="43" t="s">
        <v>2</v>
      </c>
      <c r="E59" s="43"/>
      <c r="F59" s="43"/>
      <c r="G59" s="43"/>
      <c r="H59" s="43"/>
      <c r="I59" s="40"/>
    </row>
    <row r="60" spans="1:9" s="2" customFormat="1" ht="15.75">
      <c r="A60" s="37" t="s">
        <v>30</v>
      </c>
      <c r="B60" s="38" t="s">
        <v>31</v>
      </c>
      <c r="C60" s="18">
        <v>2024</v>
      </c>
      <c r="D60" s="43" t="s">
        <v>2</v>
      </c>
      <c r="E60" s="43"/>
      <c r="F60" s="43"/>
      <c r="G60" s="43"/>
      <c r="H60" s="43"/>
      <c r="I60" s="37" t="s">
        <v>1</v>
      </c>
    </row>
    <row r="61" spans="1:9" s="2" customFormat="1" ht="15.75">
      <c r="A61" s="39"/>
      <c r="B61" s="41"/>
      <c r="C61" s="18">
        <v>2025</v>
      </c>
      <c r="D61" s="43" t="s">
        <v>2</v>
      </c>
      <c r="E61" s="43"/>
      <c r="F61" s="43"/>
      <c r="G61" s="43"/>
      <c r="H61" s="43"/>
      <c r="I61" s="39"/>
    </row>
    <row r="62" spans="1:9" s="2" customFormat="1" ht="15.75">
      <c r="A62" s="39"/>
      <c r="B62" s="41"/>
      <c r="C62" s="18">
        <v>2026</v>
      </c>
      <c r="D62" s="43" t="s">
        <v>2</v>
      </c>
      <c r="E62" s="43"/>
      <c r="F62" s="43"/>
      <c r="G62" s="43"/>
      <c r="H62" s="43"/>
      <c r="I62" s="39"/>
    </row>
    <row r="63" spans="1:9" s="2" customFormat="1" ht="15.75">
      <c r="A63" s="39"/>
      <c r="B63" s="41"/>
      <c r="C63" s="18">
        <v>2027</v>
      </c>
      <c r="D63" s="43" t="s">
        <v>2</v>
      </c>
      <c r="E63" s="43"/>
      <c r="F63" s="43"/>
      <c r="G63" s="43"/>
      <c r="H63" s="43"/>
      <c r="I63" s="39"/>
    </row>
    <row r="64" spans="1:9" s="2" customFormat="1" ht="15.75">
      <c r="A64" s="39"/>
      <c r="B64" s="41"/>
      <c r="C64" s="18">
        <v>2028</v>
      </c>
      <c r="D64" s="43" t="s">
        <v>2</v>
      </c>
      <c r="E64" s="43"/>
      <c r="F64" s="43"/>
      <c r="G64" s="43"/>
      <c r="H64" s="43"/>
      <c r="I64" s="39"/>
    </row>
    <row r="65" spans="1:9" s="2" customFormat="1" ht="15.75">
      <c r="A65" s="39"/>
      <c r="B65" s="41"/>
      <c r="C65" s="18">
        <v>2029</v>
      </c>
      <c r="D65" s="43" t="s">
        <v>2</v>
      </c>
      <c r="E65" s="43"/>
      <c r="F65" s="43"/>
      <c r="G65" s="43"/>
      <c r="H65" s="43"/>
      <c r="I65" s="39"/>
    </row>
    <row r="66" spans="1:9" s="2" customFormat="1" ht="15.75">
      <c r="A66" s="40"/>
      <c r="B66" s="42"/>
      <c r="C66" s="18">
        <v>2030</v>
      </c>
      <c r="D66" s="43" t="s">
        <v>2</v>
      </c>
      <c r="E66" s="43"/>
      <c r="F66" s="43"/>
      <c r="G66" s="43"/>
      <c r="H66" s="43"/>
      <c r="I66" s="40"/>
    </row>
    <row r="67" spans="1:9" s="2" customFormat="1" ht="15.75">
      <c r="A67" s="37" t="s">
        <v>32</v>
      </c>
      <c r="B67" s="38" t="s">
        <v>33</v>
      </c>
      <c r="C67" s="18">
        <v>2024</v>
      </c>
      <c r="D67" s="43" t="s">
        <v>2</v>
      </c>
      <c r="E67" s="43"/>
      <c r="F67" s="43"/>
      <c r="G67" s="43"/>
      <c r="H67" s="43"/>
      <c r="I67" s="37" t="s">
        <v>1</v>
      </c>
    </row>
    <row r="68" spans="1:9" s="2" customFormat="1" ht="15.75">
      <c r="A68" s="39"/>
      <c r="B68" s="41"/>
      <c r="C68" s="18">
        <v>2025</v>
      </c>
      <c r="D68" s="43" t="s">
        <v>2</v>
      </c>
      <c r="E68" s="43"/>
      <c r="F68" s="43"/>
      <c r="G68" s="43"/>
      <c r="H68" s="43"/>
      <c r="I68" s="39"/>
    </row>
    <row r="69" spans="1:9" s="2" customFormat="1" ht="15.75">
      <c r="A69" s="39"/>
      <c r="B69" s="41"/>
      <c r="C69" s="18">
        <v>2026</v>
      </c>
      <c r="D69" s="43" t="s">
        <v>2</v>
      </c>
      <c r="E69" s="43"/>
      <c r="F69" s="43"/>
      <c r="G69" s="43"/>
      <c r="H69" s="43"/>
      <c r="I69" s="39"/>
    </row>
    <row r="70" spans="1:9" s="2" customFormat="1" ht="15.75">
      <c r="A70" s="39"/>
      <c r="B70" s="41"/>
      <c r="C70" s="18">
        <v>2027</v>
      </c>
      <c r="D70" s="43" t="s">
        <v>2</v>
      </c>
      <c r="E70" s="43"/>
      <c r="F70" s="43"/>
      <c r="G70" s="43"/>
      <c r="H70" s="43"/>
      <c r="I70" s="39"/>
    </row>
    <row r="71" spans="1:9" s="2" customFormat="1" ht="15.75">
      <c r="A71" s="39"/>
      <c r="B71" s="41"/>
      <c r="C71" s="18">
        <v>2028</v>
      </c>
      <c r="D71" s="43" t="s">
        <v>2</v>
      </c>
      <c r="E71" s="43"/>
      <c r="F71" s="43"/>
      <c r="G71" s="43"/>
      <c r="H71" s="43"/>
      <c r="I71" s="39"/>
    </row>
    <row r="72" spans="1:9" s="2" customFormat="1" ht="15.75">
      <c r="A72" s="39"/>
      <c r="B72" s="41"/>
      <c r="C72" s="18">
        <v>2029</v>
      </c>
      <c r="D72" s="43" t="s">
        <v>2</v>
      </c>
      <c r="E72" s="43"/>
      <c r="F72" s="43"/>
      <c r="G72" s="43"/>
      <c r="H72" s="43"/>
      <c r="I72" s="39"/>
    </row>
    <row r="73" spans="1:9" s="2" customFormat="1" ht="15.75">
      <c r="A73" s="40"/>
      <c r="B73" s="42"/>
      <c r="C73" s="18">
        <v>2030</v>
      </c>
      <c r="D73" s="43" t="s">
        <v>2</v>
      </c>
      <c r="E73" s="43"/>
      <c r="F73" s="43"/>
      <c r="G73" s="43"/>
      <c r="H73" s="43"/>
      <c r="I73" s="40"/>
    </row>
    <row r="74" spans="1:9" s="2" customFormat="1" ht="31.5">
      <c r="A74" s="20" t="s">
        <v>82</v>
      </c>
      <c r="B74" s="28" t="s">
        <v>83</v>
      </c>
      <c r="C74" s="18">
        <v>2024</v>
      </c>
      <c r="D74" s="3">
        <f t="shared" ref="D74" si="13">SUM(E74:H74)</f>
        <v>574</v>
      </c>
      <c r="E74" s="3"/>
      <c r="F74" s="3">
        <v>574</v>
      </c>
      <c r="G74" s="3"/>
      <c r="H74" s="3"/>
      <c r="I74" s="14" t="s">
        <v>1</v>
      </c>
    </row>
    <row r="75" spans="1:9" s="2" customFormat="1" ht="47.25">
      <c r="A75" s="20" t="s">
        <v>89</v>
      </c>
      <c r="B75" s="28" t="s">
        <v>91</v>
      </c>
      <c r="C75" s="25">
        <v>2024</v>
      </c>
      <c r="D75" s="3">
        <f t="shared" ref="D75" si="14">SUM(E75:H75)</f>
        <v>702</v>
      </c>
      <c r="E75" s="3"/>
      <c r="F75" s="3"/>
      <c r="G75" s="3">
        <v>702</v>
      </c>
      <c r="H75" s="3"/>
      <c r="I75" s="23" t="s">
        <v>1</v>
      </c>
    </row>
    <row r="76" spans="1:9" s="2" customFormat="1" ht="31.5">
      <c r="A76" s="20" t="s">
        <v>90</v>
      </c>
      <c r="B76" s="28" t="s">
        <v>92</v>
      </c>
      <c r="C76" s="25">
        <v>2024</v>
      </c>
      <c r="D76" s="3">
        <f t="shared" ref="D76" si="15">SUM(E76:H76)</f>
        <v>35.9</v>
      </c>
      <c r="E76" s="3"/>
      <c r="F76" s="3"/>
      <c r="G76" s="3">
        <v>35.9</v>
      </c>
      <c r="H76" s="3"/>
      <c r="I76" s="23" t="s">
        <v>1</v>
      </c>
    </row>
    <row r="77" spans="1:9" s="2" customFormat="1" ht="15.75">
      <c r="A77" s="44"/>
      <c r="B77" s="50" t="s">
        <v>10</v>
      </c>
      <c r="C77" s="17">
        <v>2024</v>
      </c>
      <c r="D77" s="4">
        <f t="shared" ref="D77" si="16">SUM(E77:H77)</f>
        <v>29479.4</v>
      </c>
      <c r="E77" s="4">
        <f>E21+E29+E37+E45+E74</f>
        <v>0</v>
      </c>
      <c r="F77" s="4">
        <f>F21+F29+F37+F45+F74</f>
        <v>674.8</v>
      </c>
      <c r="G77" s="4">
        <f>G21+G29+G37+G45+G74+G75+G76</f>
        <v>25219.600000000002</v>
      </c>
      <c r="H77" s="4">
        <f t="shared" ref="H77" si="17">H21+H29+H37+H45+H74</f>
        <v>3585</v>
      </c>
      <c r="I77" s="44"/>
    </row>
    <row r="78" spans="1:9" s="2" customFormat="1" ht="15.75">
      <c r="A78" s="44"/>
      <c r="B78" s="51"/>
      <c r="C78" s="17">
        <v>2025</v>
      </c>
      <c r="D78" s="4">
        <f t="shared" ref="D78:D79" si="18">SUM(E78:H78)</f>
        <v>30238.399999999998</v>
      </c>
      <c r="E78" s="4">
        <f t="shared" ref="E78:H83" si="19">E22+E30+E38+E46</f>
        <v>0</v>
      </c>
      <c r="F78" s="4">
        <f t="shared" si="19"/>
        <v>122</v>
      </c>
      <c r="G78" s="4">
        <f t="shared" si="19"/>
        <v>26223.599999999999</v>
      </c>
      <c r="H78" s="4">
        <f t="shared" si="19"/>
        <v>3892.8</v>
      </c>
      <c r="I78" s="44"/>
    </row>
    <row r="79" spans="1:9" s="2" customFormat="1" ht="15.75">
      <c r="A79" s="44"/>
      <c r="B79" s="51"/>
      <c r="C79" s="17">
        <v>2026</v>
      </c>
      <c r="D79" s="4">
        <f t="shared" si="18"/>
        <v>26104</v>
      </c>
      <c r="E79" s="4">
        <f t="shared" si="19"/>
        <v>0</v>
      </c>
      <c r="F79" s="4">
        <f t="shared" si="19"/>
        <v>122</v>
      </c>
      <c r="G79" s="4">
        <f t="shared" si="19"/>
        <v>22089.200000000001</v>
      </c>
      <c r="H79" s="4">
        <f t="shared" si="19"/>
        <v>3892.8</v>
      </c>
      <c r="I79" s="44"/>
    </row>
    <row r="80" spans="1:9" s="2" customFormat="1" ht="15.75">
      <c r="A80" s="44"/>
      <c r="B80" s="51"/>
      <c r="C80" s="17">
        <v>2027</v>
      </c>
      <c r="D80" s="4">
        <f t="shared" ref="D80:D81" si="20">SUM(E80:H80)</f>
        <v>29926.100000000002</v>
      </c>
      <c r="E80" s="4">
        <f t="shared" si="19"/>
        <v>0</v>
      </c>
      <c r="F80" s="4">
        <f t="shared" si="19"/>
        <v>105.4</v>
      </c>
      <c r="G80" s="4">
        <f t="shared" si="19"/>
        <v>25927.9</v>
      </c>
      <c r="H80" s="4">
        <f t="shared" si="19"/>
        <v>3892.8</v>
      </c>
      <c r="I80" s="44"/>
    </row>
    <row r="81" spans="1:9" s="2" customFormat="1" ht="15.75">
      <c r="A81" s="44"/>
      <c r="B81" s="51"/>
      <c r="C81" s="17">
        <v>2028</v>
      </c>
      <c r="D81" s="4">
        <f t="shared" si="20"/>
        <v>27989.3</v>
      </c>
      <c r="E81" s="4">
        <f t="shared" si="19"/>
        <v>0</v>
      </c>
      <c r="F81" s="4">
        <f t="shared" si="19"/>
        <v>82.5</v>
      </c>
      <c r="G81" s="4">
        <f t="shared" si="19"/>
        <v>24662.6</v>
      </c>
      <c r="H81" s="4">
        <f t="shared" si="19"/>
        <v>3244.2</v>
      </c>
      <c r="I81" s="44"/>
    </row>
    <row r="82" spans="1:9" s="2" customFormat="1" ht="15.75">
      <c r="A82" s="44"/>
      <c r="B82" s="51"/>
      <c r="C82" s="17">
        <v>2029</v>
      </c>
      <c r="D82" s="4">
        <f t="shared" ref="D82" si="21">SUM(E82:H82)</f>
        <v>28975.8</v>
      </c>
      <c r="E82" s="4">
        <f t="shared" si="19"/>
        <v>0</v>
      </c>
      <c r="F82" s="4">
        <f t="shared" si="19"/>
        <v>82.5</v>
      </c>
      <c r="G82" s="4">
        <f t="shared" si="19"/>
        <v>25649.1</v>
      </c>
      <c r="H82" s="4">
        <f t="shared" si="19"/>
        <v>3244.2</v>
      </c>
      <c r="I82" s="44"/>
    </row>
    <row r="83" spans="1:9" s="2" customFormat="1" ht="15.75">
      <c r="A83" s="44"/>
      <c r="B83" s="52"/>
      <c r="C83" s="17">
        <v>2030</v>
      </c>
      <c r="D83" s="4">
        <f t="shared" ref="D83" si="22">SUM(E83:H83)</f>
        <v>30001.8</v>
      </c>
      <c r="E83" s="4">
        <f t="shared" si="19"/>
        <v>0</v>
      </c>
      <c r="F83" s="4">
        <f t="shared" si="19"/>
        <v>82.5</v>
      </c>
      <c r="G83" s="4">
        <f t="shared" si="19"/>
        <v>26675.1</v>
      </c>
      <c r="H83" s="4">
        <f t="shared" si="19"/>
        <v>3244.2</v>
      </c>
      <c r="I83" s="44"/>
    </row>
    <row r="84" spans="1:9" s="2" customFormat="1" ht="31.5">
      <c r="A84" s="17"/>
      <c r="B84" s="12" t="s">
        <v>34</v>
      </c>
      <c r="C84" s="17"/>
      <c r="D84" s="4">
        <f>SUM(D77:D83)</f>
        <v>202714.8</v>
      </c>
      <c r="E84" s="4">
        <f>SUM(E77:E83)</f>
        <v>0</v>
      </c>
      <c r="F84" s="4">
        <f>SUM(F77:F83)</f>
        <v>1271.7</v>
      </c>
      <c r="G84" s="4">
        <f>SUM(G77:G83)</f>
        <v>176447.1</v>
      </c>
      <c r="H84" s="4">
        <f>SUM(H77:H83)</f>
        <v>24996.000000000004</v>
      </c>
      <c r="I84" s="17"/>
    </row>
    <row r="85" spans="1:9" s="2" customFormat="1" ht="15.75">
      <c r="A85" s="44" t="s">
        <v>35</v>
      </c>
      <c r="B85" s="44"/>
      <c r="C85" s="44"/>
      <c r="D85" s="44"/>
      <c r="E85" s="44"/>
      <c r="F85" s="44"/>
      <c r="G85" s="44"/>
      <c r="H85" s="44"/>
      <c r="I85" s="44"/>
    </row>
    <row r="86" spans="1:9" s="2" customFormat="1" ht="15.75">
      <c r="A86" s="37" t="s">
        <v>36</v>
      </c>
      <c r="B86" s="38" t="s">
        <v>37</v>
      </c>
      <c r="C86" s="18">
        <v>2024</v>
      </c>
      <c r="D86" s="43" t="s">
        <v>2</v>
      </c>
      <c r="E86" s="43"/>
      <c r="F86" s="43"/>
      <c r="G86" s="43"/>
      <c r="H86" s="43"/>
      <c r="I86" s="37" t="s">
        <v>1</v>
      </c>
    </row>
    <row r="87" spans="1:9" s="2" customFormat="1" ht="15.75">
      <c r="A87" s="39"/>
      <c r="B87" s="41"/>
      <c r="C87" s="18">
        <v>2025</v>
      </c>
      <c r="D87" s="43" t="s">
        <v>2</v>
      </c>
      <c r="E87" s="43"/>
      <c r="F87" s="43"/>
      <c r="G87" s="43"/>
      <c r="H87" s="43"/>
      <c r="I87" s="39"/>
    </row>
    <row r="88" spans="1:9" s="2" customFormat="1" ht="15.75">
      <c r="A88" s="39"/>
      <c r="B88" s="41"/>
      <c r="C88" s="18">
        <v>2026</v>
      </c>
      <c r="D88" s="43" t="s">
        <v>2</v>
      </c>
      <c r="E88" s="43"/>
      <c r="F88" s="43"/>
      <c r="G88" s="43"/>
      <c r="H88" s="43"/>
      <c r="I88" s="39"/>
    </row>
    <row r="89" spans="1:9" s="2" customFormat="1" ht="15.75">
      <c r="A89" s="39"/>
      <c r="B89" s="41"/>
      <c r="C89" s="18">
        <v>2027</v>
      </c>
      <c r="D89" s="43" t="s">
        <v>2</v>
      </c>
      <c r="E89" s="43"/>
      <c r="F89" s="43"/>
      <c r="G89" s="43"/>
      <c r="H89" s="43"/>
      <c r="I89" s="39"/>
    </row>
    <row r="90" spans="1:9" s="2" customFormat="1" ht="15.75">
      <c r="A90" s="39"/>
      <c r="B90" s="41"/>
      <c r="C90" s="18">
        <v>2028</v>
      </c>
      <c r="D90" s="43" t="s">
        <v>2</v>
      </c>
      <c r="E90" s="43"/>
      <c r="F90" s="43"/>
      <c r="G90" s="43"/>
      <c r="H90" s="43"/>
      <c r="I90" s="39"/>
    </row>
    <row r="91" spans="1:9" s="2" customFormat="1" ht="15.75">
      <c r="A91" s="39"/>
      <c r="B91" s="41"/>
      <c r="C91" s="18">
        <v>2029</v>
      </c>
      <c r="D91" s="43" t="s">
        <v>2</v>
      </c>
      <c r="E91" s="43"/>
      <c r="F91" s="43"/>
      <c r="G91" s="43"/>
      <c r="H91" s="43"/>
      <c r="I91" s="39"/>
    </row>
    <row r="92" spans="1:9" s="2" customFormat="1" ht="15.75">
      <c r="A92" s="40"/>
      <c r="B92" s="42"/>
      <c r="C92" s="18">
        <v>2030</v>
      </c>
      <c r="D92" s="43" t="s">
        <v>2</v>
      </c>
      <c r="E92" s="43"/>
      <c r="F92" s="43"/>
      <c r="G92" s="43"/>
      <c r="H92" s="43"/>
      <c r="I92" s="40"/>
    </row>
    <row r="93" spans="1:9" s="2" customFormat="1" ht="15.75">
      <c r="A93" s="37" t="s">
        <v>38</v>
      </c>
      <c r="B93" s="38" t="s">
        <v>39</v>
      </c>
      <c r="C93" s="13">
        <v>2024</v>
      </c>
      <c r="D93" s="5">
        <f t="shared" ref="D93:D99" si="23">SUM(E93:H93)</f>
        <v>0</v>
      </c>
      <c r="E93" s="5"/>
      <c r="F93" s="5"/>
      <c r="G93" s="5">
        <f>50-50</f>
        <v>0</v>
      </c>
      <c r="H93" s="5"/>
      <c r="I93" s="37" t="s">
        <v>4</v>
      </c>
    </row>
    <row r="94" spans="1:9" s="2" customFormat="1" ht="15.75">
      <c r="A94" s="39"/>
      <c r="B94" s="41"/>
      <c r="C94" s="13">
        <v>2025</v>
      </c>
      <c r="D94" s="5">
        <f t="shared" si="23"/>
        <v>50</v>
      </c>
      <c r="E94" s="5"/>
      <c r="F94" s="5"/>
      <c r="G94" s="5">
        <v>50</v>
      </c>
      <c r="H94" s="5"/>
      <c r="I94" s="39"/>
    </row>
    <row r="95" spans="1:9" s="2" customFormat="1" ht="15.75">
      <c r="A95" s="39"/>
      <c r="B95" s="41"/>
      <c r="C95" s="13">
        <v>2026</v>
      </c>
      <c r="D95" s="5">
        <f t="shared" si="23"/>
        <v>50</v>
      </c>
      <c r="E95" s="5"/>
      <c r="F95" s="5"/>
      <c r="G95" s="5">
        <v>50</v>
      </c>
      <c r="H95" s="5"/>
      <c r="I95" s="39"/>
    </row>
    <row r="96" spans="1:9" s="2" customFormat="1" ht="15.75">
      <c r="A96" s="39"/>
      <c r="B96" s="41"/>
      <c r="C96" s="13">
        <v>2027</v>
      </c>
      <c r="D96" s="5">
        <f t="shared" si="23"/>
        <v>50</v>
      </c>
      <c r="E96" s="5"/>
      <c r="F96" s="5"/>
      <c r="G96" s="5">
        <v>50</v>
      </c>
      <c r="H96" s="5"/>
      <c r="I96" s="39"/>
    </row>
    <row r="97" spans="1:9" s="2" customFormat="1" ht="15.75">
      <c r="A97" s="39"/>
      <c r="B97" s="41"/>
      <c r="C97" s="13">
        <v>2028</v>
      </c>
      <c r="D97" s="5">
        <f t="shared" si="23"/>
        <v>50</v>
      </c>
      <c r="E97" s="5"/>
      <c r="F97" s="5"/>
      <c r="G97" s="5">
        <v>50</v>
      </c>
      <c r="H97" s="5"/>
      <c r="I97" s="39"/>
    </row>
    <row r="98" spans="1:9" s="2" customFormat="1" ht="15.75">
      <c r="A98" s="39"/>
      <c r="B98" s="41"/>
      <c r="C98" s="13">
        <v>2029</v>
      </c>
      <c r="D98" s="5">
        <f t="shared" si="23"/>
        <v>50</v>
      </c>
      <c r="E98" s="5"/>
      <c r="F98" s="5"/>
      <c r="G98" s="5">
        <v>50</v>
      </c>
      <c r="H98" s="5"/>
      <c r="I98" s="39"/>
    </row>
    <row r="99" spans="1:9" s="2" customFormat="1" ht="31.5" customHeight="1">
      <c r="A99" s="39"/>
      <c r="B99" s="42"/>
      <c r="C99" s="13">
        <v>2030</v>
      </c>
      <c r="D99" s="5">
        <f t="shared" si="23"/>
        <v>50</v>
      </c>
      <c r="E99" s="5"/>
      <c r="F99" s="5"/>
      <c r="G99" s="5">
        <v>50</v>
      </c>
      <c r="H99" s="5"/>
      <c r="I99" s="40"/>
    </row>
    <row r="100" spans="1:9" s="2" customFormat="1" ht="15.75">
      <c r="A100" s="40"/>
      <c r="B100" s="12" t="s">
        <v>3</v>
      </c>
      <c r="C100" s="17"/>
      <c r="D100" s="4">
        <f>SUM(D93:D99)</f>
        <v>300</v>
      </c>
      <c r="E100" s="4">
        <f>SUM(E93:E99)</f>
        <v>0</v>
      </c>
      <c r="F100" s="4">
        <f>SUM(F93:F99)</f>
        <v>0</v>
      </c>
      <c r="G100" s="4">
        <f>SUM(G93:G99)</f>
        <v>300</v>
      </c>
      <c r="H100" s="4">
        <f>SUM(H93:H99)</f>
        <v>0</v>
      </c>
      <c r="I100" s="17"/>
    </row>
    <row r="101" spans="1:9" s="2" customFormat="1" ht="15.75">
      <c r="A101" s="37" t="s">
        <v>40</v>
      </c>
      <c r="B101" s="38" t="s">
        <v>41</v>
      </c>
      <c r="C101" s="13">
        <v>2024</v>
      </c>
      <c r="D101" s="47" t="s">
        <v>2</v>
      </c>
      <c r="E101" s="48"/>
      <c r="F101" s="48"/>
      <c r="G101" s="48"/>
      <c r="H101" s="49"/>
      <c r="I101" s="37" t="s">
        <v>1</v>
      </c>
    </row>
    <row r="102" spans="1:9" s="2" customFormat="1" ht="15.75">
      <c r="A102" s="39"/>
      <c r="B102" s="41"/>
      <c r="C102" s="13">
        <v>2025</v>
      </c>
      <c r="D102" s="47" t="s">
        <v>2</v>
      </c>
      <c r="E102" s="48"/>
      <c r="F102" s="48"/>
      <c r="G102" s="48"/>
      <c r="H102" s="49"/>
      <c r="I102" s="39"/>
    </row>
    <row r="103" spans="1:9" s="2" customFormat="1" ht="15.75">
      <c r="A103" s="39"/>
      <c r="B103" s="41"/>
      <c r="C103" s="13">
        <v>2026</v>
      </c>
      <c r="D103" s="47" t="s">
        <v>2</v>
      </c>
      <c r="E103" s="48"/>
      <c r="F103" s="48"/>
      <c r="G103" s="48"/>
      <c r="H103" s="49"/>
      <c r="I103" s="39"/>
    </row>
    <row r="104" spans="1:9" s="2" customFormat="1" ht="15.75">
      <c r="A104" s="39"/>
      <c r="B104" s="41"/>
      <c r="C104" s="13">
        <v>2027</v>
      </c>
      <c r="D104" s="47" t="s">
        <v>2</v>
      </c>
      <c r="E104" s="48"/>
      <c r="F104" s="48"/>
      <c r="G104" s="48"/>
      <c r="H104" s="49"/>
      <c r="I104" s="39"/>
    </row>
    <row r="105" spans="1:9" s="2" customFormat="1" ht="15.75">
      <c r="A105" s="39"/>
      <c r="B105" s="41"/>
      <c r="C105" s="13">
        <v>2028</v>
      </c>
      <c r="D105" s="47" t="s">
        <v>2</v>
      </c>
      <c r="E105" s="48"/>
      <c r="F105" s="48"/>
      <c r="G105" s="48"/>
      <c r="H105" s="49"/>
      <c r="I105" s="39"/>
    </row>
    <row r="106" spans="1:9" s="2" customFormat="1" ht="15.75">
      <c r="A106" s="39"/>
      <c r="B106" s="41"/>
      <c r="C106" s="13">
        <v>2029</v>
      </c>
      <c r="D106" s="47" t="s">
        <v>2</v>
      </c>
      <c r="E106" s="48"/>
      <c r="F106" s="48"/>
      <c r="G106" s="48"/>
      <c r="H106" s="49"/>
      <c r="I106" s="39"/>
    </row>
    <row r="107" spans="1:9" s="2" customFormat="1" ht="15.75">
      <c r="A107" s="40"/>
      <c r="B107" s="42"/>
      <c r="C107" s="13">
        <v>2030</v>
      </c>
      <c r="D107" s="47" t="s">
        <v>2</v>
      </c>
      <c r="E107" s="48"/>
      <c r="F107" s="48"/>
      <c r="G107" s="48"/>
      <c r="H107" s="49"/>
      <c r="I107" s="40"/>
    </row>
    <row r="108" spans="1:9" s="2" customFormat="1" ht="15.75">
      <c r="A108" s="44"/>
      <c r="B108" s="50" t="s">
        <v>42</v>
      </c>
      <c r="C108" s="10">
        <v>2024</v>
      </c>
      <c r="D108" s="4">
        <f t="shared" ref="D108:D113" si="24">SUM(E108:H108)</f>
        <v>0</v>
      </c>
      <c r="E108" s="4">
        <f t="shared" ref="E108:H114" si="25">E93</f>
        <v>0</v>
      </c>
      <c r="F108" s="4">
        <f t="shared" si="25"/>
        <v>0</v>
      </c>
      <c r="G108" s="4">
        <f t="shared" si="25"/>
        <v>0</v>
      </c>
      <c r="H108" s="4">
        <f t="shared" si="25"/>
        <v>0</v>
      </c>
      <c r="I108" s="44"/>
    </row>
    <row r="109" spans="1:9" s="2" customFormat="1" ht="15.75">
      <c r="A109" s="44"/>
      <c r="B109" s="51"/>
      <c r="C109" s="10">
        <v>2025</v>
      </c>
      <c r="D109" s="4">
        <f t="shared" si="24"/>
        <v>50</v>
      </c>
      <c r="E109" s="4">
        <f t="shared" si="25"/>
        <v>0</v>
      </c>
      <c r="F109" s="4">
        <f t="shared" si="25"/>
        <v>0</v>
      </c>
      <c r="G109" s="4">
        <f t="shared" si="25"/>
        <v>50</v>
      </c>
      <c r="H109" s="4">
        <f t="shared" si="25"/>
        <v>0</v>
      </c>
      <c r="I109" s="44"/>
    </row>
    <row r="110" spans="1:9" s="2" customFormat="1" ht="15.75">
      <c r="A110" s="44"/>
      <c r="B110" s="51"/>
      <c r="C110" s="10">
        <v>2026</v>
      </c>
      <c r="D110" s="4">
        <f t="shared" si="24"/>
        <v>50</v>
      </c>
      <c r="E110" s="4">
        <f t="shared" si="25"/>
        <v>0</v>
      </c>
      <c r="F110" s="4">
        <f t="shared" si="25"/>
        <v>0</v>
      </c>
      <c r="G110" s="4">
        <f t="shared" si="25"/>
        <v>50</v>
      </c>
      <c r="H110" s="4">
        <f t="shared" si="25"/>
        <v>0</v>
      </c>
      <c r="I110" s="44"/>
    </row>
    <row r="111" spans="1:9" s="2" customFormat="1" ht="15.75">
      <c r="A111" s="44"/>
      <c r="B111" s="51"/>
      <c r="C111" s="10">
        <v>2027</v>
      </c>
      <c r="D111" s="4">
        <f t="shared" ref="D111:D112" si="26">SUM(E111:H111)</f>
        <v>50</v>
      </c>
      <c r="E111" s="4">
        <f t="shared" si="25"/>
        <v>0</v>
      </c>
      <c r="F111" s="4">
        <f t="shared" si="25"/>
        <v>0</v>
      </c>
      <c r="G111" s="4">
        <f t="shared" si="25"/>
        <v>50</v>
      </c>
      <c r="H111" s="4">
        <f t="shared" si="25"/>
        <v>0</v>
      </c>
      <c r="I111" s="44"/>
    </row>
    <row r="112" spans="1:9" s="2" customFormat="1" ht="15.75">
      <c r="A112" s="44"/>
      <c r="B112" s="51"/>
      <c r="C112" s="10">
        <v>2028</v>
      </c>
      <c r="D112" s="4">
        <f t="shared" si="26"/>
        <v>50</v>
      </c>
      <c r="E112" s="4">
        <f t="shared" si="25"/>
        <v>0</v>
      </c>
      <c r="F112" s="4">
        <f t="shared" si="25"/>
        <v>0</v>
      </c>
      <c r="G112" s="4">
        <f t="shared" si="25"/>
        <v>50</v>
      </c>
      <c r="H112" s="4">
        <f t="shared" si="25"/>
        <v>0</v>
      </c>
      <c r="I112" s="44"/>
    </row>
    <row r="113" spans="1:9" s="2" customFormat="1" ht="15.75">
      <c r="A113" s="44"/>
      <c r="B113" s="51"/>
      <c r="C113" s="10">
        <v>2029</v>
      </c>
      <c r="D113" s="4">
        <f t="shared" si="24"/>
        <v>50</v>
      </c>
      <c r="E113" s="4">
        <f t="shared" si="25"/>
        <v>0</v>
      </c>
      <c r="F113" s="4">
        <f t="shared" si="25"/>
        <v>0</v>
      </c>
      <c r="G113" s="4">
        <f t="shared" si="25"/>
        <v>50</v>
      </c>
      <c r="H113" s="4">
        <f t="shared" si="25"/>
        <v>0</v>
      </c>
      <c r="I113" s="44"/>
    </row>
    <row r="114" spans="1:9" s="2" customFormat="1" ht="15.75">
      <c r="A114" s="44"/>
      <c r="B114" s="52"/>
      <c r="C114" s="10">
        <v>2030</v>
      </c>
      <c r="D114" s="4">
        <f t="shared" ref="D114" si="27">SUM(E114:H114)</f>
        <v>50</v>
      </c>
      <c r="E114" s="4">
        <f t="shared" si="25"/>
        <v>0</v>
      </c>
      <c r="F114" s="4">
        <f t="shared" si="25"/>
        <v>0</v>
      </c>
      <c r="G114" s="4">
        <f t="shared" si="25"/>
        <v>50</v>
      </c>
      <c r="H114" s="4">
        <f t="shared" si="25"/>
        <v>0</v>
      </c>
      <c r="I114" s="44"/>
    </row>
    <row r="115" spans="1:9" s="2" customFormat="1" ht="31.5">
      <c r="A115" s="17"/>
      <c r="B115" s="12" t="s">
        <v>43</v>
      </c>
      <c r="C115" s="17"/>
      <c r="D115" s="4">
        <f>SUM(D108:D114)</f>
        <v>300</v>
      </c>
      <c r="E115" s="4">
        <f>SUM(E108:E114)</f>
        <v>0</v>
      </c>
      <c r="F115" s="4">
        <f>SUM(F108:F114)</f>
        <v>0</v>
      </c>
      <c r="G115" s="4">
        <f>SUM(G108:G114)</f>
        <v>300</v>
      </c>
      <c r="H115" s="4">
        <f>SUM(H108:H114)</f>
        <v>0</v>
      </c>
      <c r="I115" s="17"/>
    </row>
    <row r="116" spans="1:9" s="2" customFormat="1" ht="15.75">
      <c r="A116" s="44" t="s">
        <v>44</v>
      </c>
      <c r="B116" s="44"/>
      <c r="C116" s="44"/>
      <c r="D116" s="44"/>
      <c r="E116" s="44"/>
      <c r="F116" s="44"/>
      <c r="G116" s="44"/>
      <c r="H116" s="44"/>
      <c r="I116" s="44"/>
    </row>
    <row r="117" spans="1:9" s="2" customFormat="1" ht="15.75">
      <c r="A117" s="37" t="s">
        <v>45</v>
      </c>
      <c r="B117" s="37" t="s">
        <v>46</v>
      </c>
      <c r="C117" s="18">
        <v>2024</v>
      </c>
      <c r="D117" s="3">
        <f t="shared" ref="D117:D123" si="28">SUM(E117:H117)</f>
        <v>24502.6</v>
      </c>
      <c r="E117" s="3"/>
      <c r="F117" s="3"/>
      <c r="G117" s="3">
        <v>24502.6</v>
      </c>
      <c r="H117" s="3"/>
      <c r="I117" s="37" t="s">
        <v>1</v>
      </c>
    </row>
    <row r="118" spans="1:9" s="2" customFormat="1" ht="15.75">
      <c r="A118" s="39"/>
      <c r="B118" s="39"/>
      <c r="C118" s="18">
        <v>2025</v>
      </c>
      <c r="D118" s="3">
        <f t="shared" ref="D118:D119" si="29">SUM(E118:H118)</f>
        <v>25076.5</v>
      </c>
      <c r="E118" s="3"/>
      <c r="F118" s="3"/>
      <c r="G118" s="3">
        <v>25076.5</v>
      </c>
      <c r="H118" s="3"/>
      <c r="I118" s="39"/>
    </row>
    <row r="119" spans="1:9" s="2" customFormat="1" ht="15.75">
      <c r="A119" s="39"/>
      <c r="B119" s="39"/>
      <c r="C119" s="18">
        <v>2026</v>
      </c>
      <c r="D119" s="3">
        <f t="shared" si="29"/>
        <v>25746.7</v>
      </c>
      <c r="E119" s="3"/>
      <c r="F119" s="3"/>
      <c r="G119" s="3">
        <v>25746.7</v>
      </c>
      <c r="H119" s="3"/>
      <c r="I119" s="39"/>
    </row>
    <row r="120" spans="1:9" s="2" customFormat="1" ht="15.75">
      <c r="A120" s="39"/>
      <c r="B120" s="39"/>
      <c r="C120" s="18">
        <v>2027</v>
      </c>
      <c r="D120" s="3">
        <f t="shared" si="28"/>
        <v>25076.5</v>
      </c>
      <c r="E120" s="3"/>
      <c r="F120" s="3"/>
      <c r="G120" s="3">
        <v>25076.5</v>
      </c>
      <c r="H120" s="3"/>
      <c r="I120" s="39"/>
    </row>
    <row r="121" spans="1:9" s="2" customFormat="1" ht="15.75">
      <c r="A121" s="39"/>
      <c r="B121" s="39"/>
      <c r="C121" s="18">
        <v>2028</v>
      </c>
      <c r="D121" s="3">
        <f t="shared" ref="D121" si="30">SUM(E121:H121)</f>
        <v>22986.6</v>
      </c>
      <c r="E121" s="3"/>
      <c r="F121" s="3"/>
      <c r="G121" s="3">
        <v>22986.6</v>
      </c>
      <c r="H121" s="3"/>
      <c r="I121" s="39"/>
    </row>
    <row r="122" spans="1:9" s="2" customFormat="1" ht="15.75">
      <c r="A122" s="39"/>
      <c r="B122" s="39"/>
      <c r="C122" s="18">
        <v>2029</v>
      </c>
      <c r="D122" s="3">
        <f t="shared" ref="D122" si="31">SUM(E122:H122)</f>
        <v>22986.6</v>
      </c>
      <c r="E122" s="3"/>
      <c r="F122" s="3"/>
      <c r="G122" s="3">
        <v>22986.6</v>
      </c>
      <c r="H122" s="3"/>
      <c r="I122" s="39"/>
    </row>
    <row r="123" spans="1:9" s="2" customFormat="1" ht="15.75">
      <c r="A123" s="39"/>
      <c r="B123" s="40"/>
      <c r="C123" s="18">
        <v>2030</v>
      </c>
      <c r="D123" s="3">
        <f t="shared" si="28"/>
        <v>22986.6</v>
      </c>
      <c r="E123" s="3"/>
      <c r="F123" s="3"/>
      <c r="G123" s="3">
        <v>22986.6</v>
      </c>
      <c r="H123" s="3"/>
      <c r="I123" s="40"/>
    </row>
    <row r="124" spans="1:9" s="2" customFormat="1" ht="15.75">
      <c r="A124" s="40"/>
      <c r="B124" s="12" t="s">
        <v>3</v>
      </c>
      <c r="C124" s="17"/>
      <c r="D124" s="4">
        <f>SUM(D117:D123)</f>
        <v>169362.1</v>
      </c>
      <c r="E124" s="4">
        <f>SUM(E117:E123)</f>
        <v>0</v>
      </c>
      <c r="F124" s="4">
        <f>SUM(F117:F123)</f>
        <v>0</v>
      </c>
      <c r="G124" s="4">
        <f>SUM(G117:G123)</f>
        <v>169362.1</v>
      </c>
      <c r="H124" s="4">
        <f>SUM(H117:H123)</f>
        <v>0</v>
      </c>
      <c r="I124" s="17"/>
    </row>
    <row r="125" spans="1:9" s="2" customFormat="1" ht="15.75">
      <c r="A125" s="37" t="s">
        <v>47</v>
      </c>
      <c r="B125" s="38" t="s">
        <v>48</v>
      </c>
      <c r="C125" s="18">
        <v>2024</v>
      </c>
      <c r="D125" s="3">
        <f t="shared" ref="D125" si="32">SUM(E125:H125)</f>
        <v>174336.1</v>
      </c>
      <c r="E125" s="3"/>
      <c r="F125" s="3">
        <v>174336.1</v>
      </c>
      <c r="G125" s="3"/>
      <c r="H125" s="3"/>
      <c r="I125" s="37" t="s">
        <v>1</v>
      </c>
    </row>
    <row r="126" spans="1:9" s="2" customFormat="1" ht="15.75">
      <c r="A126" s="39"/>
      <c r="B126" s="41"/>
      <c r="C126" s="18">
        <v>2025</v>
      </c>
      <c r="D126" s="3">
        <f t="shared" ref="D126:D127" si="33">SUM(E126:H126)</f>
        <v>174004.3</v>
      </c>
      <c r="E126" s="3"/>
      <c r="F126" s="3">
        <v>174004.3</v>
      </c>
      <c r="G126" s="3"/>
      <c r="H126" s="3"/>
      <c r="I126" s="39"/>
    </row>
    <row r="127" spans="1:9" s="2" customFormat="1" ht="15.75">
      <c r="A127" s="39"/>
      <c r="B127" s="41"/>
      <c r="C127" s="18">
        <v>2026</v>
      </c>
      <c r="D127" s="3">
        <f t="shared" si="33"/>
        <v>148880.4</v>
      </c>
      <c r="E127" s="3"/>
      <c r="F127" s="3">
        <v>148880.4</v>
      </c>
      <c r="G127" s="3"/>
      <c r="H127" s="3"/>
      <c r="I127" s="39"/>
    </row>
    <row r="128" spans="1:9" s="2" customFormat="1" ht="15.75">
      <c r="A128" s="39"/>
      <c r="B128" s="41"/>
      <c r="C128" s="18">
        <v>2027</v>
      </c>
      <c r="D128" s="3">
        <f t="shared" ref="D128:D129" si="34">SUM(E128:H128)</f>
        <v>138082.79999999999</v>
      </c>
      <c r="E128" s="3"/>
      <c r="F128" s="3">
        <v>138082.79999999999</v>
      </c>
      <c r="G128" s="3"/>
      <c r="H128" s="3"/>
      <c r="I128" s="39"/>
    </row>
    <row r="129" spans="1:9" s="2" customFormat="1" ht="15.75">
      <c r="A129" s="39"/>
      <c r="B129" s="41"/>
      <c r="C129" s="18">
        <v>2028</v>
      </c>
      <c r="D129" s="3">
        <f t="shared" si="34"/>
        <v>166051.20000000001</v>
      </c>
      <c r="E129" s="3"/>
      <c r="F129" s="3">
        <v>166051.20000000001</v>
      </c>
      <c r="G129" s="3"/>
      <c r="H129" s="3"/>
      <c r="I129" s="39"/>
    </row>
    <row r="130" spans="1:9" s="2" customFormat="1" ht="15.75">
      <c r="A130" s="39"/>
      <c r="B130" s="41"/>
      <c r="C130" s="18">
        <v>2029</v>
      </c>
      <c r="D130" s="3">
        <f t="shared" ref="D130" si="35">SUM(E130:H130)</f>
        <v>166051.20000000001</v>
      </c>
      <c r="E130" s="3"/>
      <c r="F130" s="3">
        <v>166051.20000000001</v>
      </c>
      <c r="G130" s="3"/>
      <c r="H130" s="3"/>
      <c r="I130" s="39"/>
    </row>
    <row r="131" spans="1:9" s="2" customFormat="1" ht="15.75">
      <c r="A131" s="39"/>
      <c r="B131" s="42"/>
      <c r="C131" s="18">
        <v>2030</v>
      </c>
      <c r="D131" s="3">
        <f t="shared" ref="D131" si="36">SUM(E131:H131)</f>
        <v>166051.20000000001</v>
      </c>
      <c r="E131" s="3"/>
      <c r="F131" s="3">
        <v>166051.20000000001</v>
      </c>
      <c r="G131" s="3"/>
      <c r="H131" s="3"/>
      <c r="I131" s="40"/>
    </row>
    <row r="132" spans="1:9" s="2" customFormat="1" ht="15.75">
      <c r="A132" s="40"/>
      <c r="B132" s="12" t="s">
        <v>3</v>
      </c>
      <c r="C132" s="17"/>
      <c r="D132" s="4">
        <f>SUM(D125:D131)</f>
        <v>1133457.2</v>
      </c>
      <c r="E132" s="4">
        <f>SUM(E125:E131)</f>
        <v>0</v>
      </c>
      <c r="F132" s="4">
        <f>SUM(F125:F131)</f>
        <v>1133457.2</v>
      </c>
      <c r="G132" s="4">
        <f>SUM(G125:G131)</f>
        <v>0</v>
      </c>
      <c r="H132" s="4">
        <f>SUM(H125:H131)</f>
        <v>0</v>
      </c>
      <c r="I132" s="17"/>
    </row>
    <row r="133" spans="1:9" s="2" customFormat="1" ht="21" customHeight="1">
      <c r="A133" s="37" t="s">
        <v>49</v>
      </c>
      <c r="B133" s="38" t="s">
        <v>50</v>
      </c>
      <c r="C133" s="18">
        <v>2024</v>
      </c>
      <c r="D133" s="3">
        <f t="shared" ref="D133" si="37">SUM(E133:H133)</f>
        <v>42317.7</v>
      </c>
      <c r="E133" s="3"/>
      <c r="F133" s="3"/>
      <c r="G133" s="3">
        <f>35527.2+6261.8+528.7</f>
        <v>42317.7</v>
      </c>
      <c r="H133" s="3"/>
      <c r="I133" s="37" t="s">
        <v>1</v>
      </c>
    </row>
    <row r="134" spans="1:9" s="2" customFormat="1" ht="21" customHeight="1">
      <c r="A134" s="39"/>
      <c r="B134" s="41"/>
      <c r="C134" s="18">
        <v>2025</v>
      </c>
      <c r="D134" s="3">
        <f t="shared" ref="D134:D136" si="38">SUM(E134:H134)</f>
        <v>38596.199999999997</v>
      </c>
      <c r="E134" s="3"/>
      <c r="F134" s="3"/>
      <c r="G134" s="3">
        <v>38596.199999999997</v>
      </c>
      <c r="H134" s="3"/>
      <c r="I134" s="39"/>
    </row>
    <row r="135" spans="1:9" s="2" customFormat="1" ht="21" customHeight="1">
      <c r="A135" s="39"/>
      <c r="B135" s="41"/>
      <c r="C135" s="18">
        <v>2026</v>
      </c>
      <c r="D135" s="3">
        <f t="shared" si="38"/>
        <v>27449.5</v>
      </c>
      <c r="E135" s="3"/>
      <c r="F135" s="3"/>
      <c r="G135" s="3">
        <v>27449.5</v>
      </c>
      <c r="H135" s="3"/>
      <c r="I135" s="39"/>
    </row>
    <row r="136" spans="1:9" s="2" customFormat="1" ht="21" customHeight="1">
      <c r="A136" s="39"/>
      <c r="B136" s="42"/>
      <c r="C136" s="26">
        <v>2027</v>
      </c>
      <c r="D136" s="3">
        <f t="shared" si="38"/>
        <v>27449.5</v>
      </c>
      <c r="E136" s="3"/>
      <c r="F136" s="3"/>
      <c r="G136" s="3">
        <v>27449.5</v>
      </c>
      <c r="H136" s="3"/>
      <c r="I136" s="40"/>
    </row>
    <row r="137" spans="1:9" s="2" customFormat="1" ht="15.75">
      <c r="A137" s="40"/>
      <c r="B137" s="12" t="s">
        <v>3</v>
      </c>
      <c r="C137" s="17"/>
      <c r="D137" s="4">
        <f>SUM(D133:D136)</f>
        <v>135812.9</v>
      </c>
      <c r="E137" s="4">
        <f t="shared" ref="E137:H137" si="39">SUM(E133:E136)</f>
        <v>0</v>
      </c>
      <c r="F137" s="4">
        <f t="shared" si="39"/>
        <v>0</v>
      </c>
      <c r="G137" s="4">
        <f t="shared" si="39"/>
        <v>135812.9</v>
      </c>
      <c r="H137" s="4">
        <f t="shared" si="39"/>
        <v>0</v>
      </c>
      <c r="I137" s="17"/>
    </row>
    <row r="138" spans="1:9" s="2" customFormat="1" ht="94.5">
      <c r="A138" s="13" t="s">
        <v>51</v>
      </c>
      <c r="B138" s="16" t="s">
        <v>52</v>
      </c>
      <c r="C138" s="18">
        <v>2024</v>
      </c>
      <c r="D138" s="3">
        <f t="shared" ref="D138" si="40">SUM(E138:H138)</f>
        <v>0</v>
      </c>
      <c r="E138" s="3"/>
      <c r="F138" s="3"/>
      <c r="G138" s="3"/>
      <c r="H138" s="3"/>
      <c r="I138" s="13" t="s">
        <v>1</v>
      </c>
    </row>
    <row r="139" spans="1:9" s="2" customFormat="1" ht="78.75">
      <c r="A139" s="18" t="s">
        <v>56</v>
      </c>
      <c r="B139" s="15" t="s">
        <v>58</v>
      </c>
      <c r="C139" s="18">
        <v>2024</v>
      </c>
      <c r="D139" s="3">
        <f t="shared" ref="D139:D142" si="41">SUM(E139:H139)</f>
        <v>0</v>
      </c>
      <c r="E139" s="3"/>
      <c r="F139" s="3"/>
      <c r="G139" s="3"/>
      <c r="H139" s="3"/>
      <c r="I139" s="18" t="s">
        <v>1</v>
      </c>
    </row>
    <row r="140" spans="1:9" s="2" customFormat="1" ht="47.25">
      <c r="A140" s="13" t="s">
        <v>57</v>
      </c>
      <c r="B140" s="16" t="s">
        <v>59</v>
      </c>
      <c r="C140" s="18">
        <v>2024</v>
      </c>
      <c r="D140" s="3">
        <f t="shared" si="41"/>
        <v>0</v>
      </c>
      <c r="E140" s="3"/>
      <c r="F140" s="3"/>
      <c r="G140" s="3"/>
      <c r="H140" s="3"/>
      <c r="I140" s="13" t="s">
        <v>1</v>
      </c>
    </row>
    <row r="141" spans="1:9" s="2" customFormat="1" ht="47.25">
      <c r="A141" s="18" t="s">
        <v>60</v>
      </c>
      <c r="B141" s="15" t="s">
        <v>61</v>
      </c>
      <c r="C141" s="18">
        <v>2024</v>
      </c>
      <c r="D141" s="3">
        <f t="shared" ref="D141" si="42">SUM(E141:H141)</f>
        <v>0</v>
      </c>
      <c r="E141" s="3"/>
      <c r="F141" s="3"/>
      <c r="G141" s="3"/>
      <c r="H141" s="3"/>
      <c r="I141" s="18" t="s">
        <v>1</v>
      </c>
    </row>
    <row r="142" spans="1:9" s="2" customFormat="1" ht="63">
      <c r="A142" s="18" t="s">
        <v>62</v>
      </c>
      <c r="B142" s="15" t="s">
        <v>64</v>
      </c>
      <c r="C142" s="18">
        <v>2024</v>
      </c>
      <c r="D142" s="3">
        <f t="shared" si="41"/>
        <v>0</v>
      </c>
      <c r="E142" s="3"/>
      <c r="F142" s="3"/>
      <c r="G142" s="3"/>
      <c r="H142" s="3"/>
      <c r="I142" s="18" t="s">
        <v>1</v>
      </c>
    </row>
    <row r="143" spans="1:9" s="2" customFormat="1" ht="63">
      <c r="A143" s="18" t="s">
        <v>63</v>
      </c>
      <c r="B143" s="15" t="s">
        <v>65</v>
      </c>
      <c r="C143" s="18">
        <v>2024</v>
      </c>
      <c r="D143" s="3">
        <f t="shared" ref="D143" si="43">SUM(E143:H143)</f>
        <v>0</v>
      </c>
      <c r="E143" s="3"/>
      <c r="F143" s="3"/>
      <c r="G143" s="3"/>
      <c r="H143" s="3"/>
      <c r="I143" s="18" t="s">
        <v>1</v>
      </c>
    </row>
    <row r="144" spans="1:9" s="2" customFormat="1" ht="94.5">
      <c r="A144" s="13" t="s">
        <v>66</v>
      </c>
      <c r="B144" s="16" t="s">
        <v>93</v>
      </c>
      <c r="C144" s="18">
        <v>2024</v>
      </c>
      <c r="D144" s="3">
        <f t="shared" ref="D144" si="44">SUM(E144:H144)</f>
        <v>505.3</v>
      </c>
      <c r="E144" s="3"/>
      <c r="F144" s="3">
        <v>505.3</v>
      </c>
      <c r="G144" s="3"/>
      <c r="H144" s="3"/>
      <c r="I144" s="13" t="s">
        <v>1</v>
      </c>
    </row>
    <row r="145" spans="1:9" s="2" customFormat="1" ht="31.5" customHeight="1">
      <c r="A145" s="37" t="s">
        <v>67</v>
      </c>
      <c r="B145" s="38" t="s">
        <v>70</v>
      </c>
      <c r="C145" s="18">
        <v>2024</v>
      </c>
      <c r="D145" s="3">
        <f t="shared" ref="D145:D146" si="45">SUM(E145:H145)</f>
        <v>5616.4</v>
      </c>
      <c r="E145" s="3"/>
      <c r="F145" s="3"/>
      <c r="G145" s="3">
        <f>5400+1053.4+413-1250</f>
        <v>5616.4</v>
      </c>
      <c r="H145" s="3"/>
      <c r="I145" s="37" t="s">
        <v>1</v>
      </c>
    </row>
    <row r="146" spans="1:9" s="2" customFormat="1" ht="31.5" customHeight="1">
      <c r="A146" s="39"/>
      <c r="B146" s="53"/>
      <c r="C146" s="32">
        <v>2025</v>
      </c>
      <c r="D146" s="3">
        <f t="shared" si="45"/>
        <v>6401</v>
      </c>
      <c r="E146" s="3"/>
      <c r="F146" s="3"/>
      <c r="G146" s="3">
        <v>6401</v>
      </c>
      <c r="H146" s="3"/>
      <c r="I146" s="40"/>
    </row>
    <row r="147" spans="1:9" s="2" customFormat="1" ht="15.75">
      <c r="A147" s="40"/>
      <c r="B147" s="12" t="s">
        <v>3</v>
      </c>
      <c r="C147" s="31"/>
      <c r="D147" s="4">
        <f>SUM(D145:D146)</f>
        <v>12017.4</v>
      </c>
      <c r="E147" s="4">
        <f>SUM(E145:E146)</f>
        <v>0</v>
      </c>
      <c r="F147" s="4">
        <f>SUM(F145:F146)</f>
        <v>0</v>
      </c>
      <c r="G147" s="4">
        <f t="shared" ref="G147:H147" si="46">SUM(G145:G146)</f>
        <v>12017.4</v>
      </c>
      <c r="H147" s="4">
        <f t="shared" si="46"/>
        <v>0</v>
      </c>
      <c r="I147" s="32"/>
    </row>
    <row r="148" spans="1:9" s="2" customFormat="1" ht="63">
      <c r="A148" s="18" t="s">
        <v>68</v>
      </c>
      <c r="B148" s="15" t="s">
        <v>71</v>
      </c>
      <c r="C148" s="18">
        <v>2024</v>
      </c>
      <c r="D148" s="3">
        <f>SUM(E148:H148)</f>
        <v>0</v>
      </c>
      <c r="E148" s="3"/>
      <c r="F148" s="3"/>
      <c r="G148" s="3"/>
      <c r="H148" s="3"/>
      <c r="I148" s="18" t="s">
        <v>1</v>
      </c>
    </row>
    <row r="149" spans="1:9" s="2" customFormat="1" ht="39.4" customHeight="1">
      <c r="A149" s="37" t="s">
        <v>69</v>
      </c>
      <c r="B149" s="36" t="s">
        <v>72</v>
      </c>
      <c r="C149" s="18">
        <v>2024</v>
      </c>
      <c r="D149" s="3">
        <f>SUM(E149:H149)</f>
        <v>2800</v>
      </c>
      <c r="E149" s="3"/>
      <c r="F149" s="3"/>
      <c r="G149" s="3">
        <v>2800</v>
      </c>
      <c r="H149" s="3"/>
      <c r="I149" s="37" t="s">
        <v>1</v>
      </c>
    </row>
    <row r="150" spans="1:9" s="2" customFormat="1" ht="39.4" customHeight="1">
      <c r="A150" s="39"/>
      <c r="B150" s="35"/>
      <c r="C150" s="26">
        <v>2025</v>
      </c>
      <c r="D150" s="3">
        <f>SUM(E150:H150)</f>
        <v>2302.6</v>
      </c>
      <c r="E150" s="3"/>
      <c r="F150" s="3"/>
      <c r="G150" s="3">
        <v>2302.6</v>
      </c>
      <c r="H150" s="3"/>
      <c r="I150" s="35"/>
    </row>
    <row r="151" spans="1:9" s="2" customFormat="1" ht="15.75">
      <c r="A151" s="40"/>
      <c r="B151" s="12" t="s">
        <v>3</v>
      </c>
      <c r="C151" s="27"/>
      <c r="D151" s="4">
        <f>SUM(D149:D150)</f>
        <v>5102.6000000000004</v>
      </c>
      <c r="E151" s="4">
        <f t="shared" ref="E151:H151" si="47">SUM(E149:E150)</f>
        <v>0</v>
      </c>
      <c r="F151" s="4">
        <f t="shared" si="47"/>
        <v>0</v>
      </c>
      <c r="G151" s="4">
        <f t="shared" si="47"/>
        <v>5102.6000000000004</v>
      </c>
      <c r="H151" s="4">
        <f t="shared" si="47"/>
        <v>0</v>
      </c>
      <c r="I151" s="27"/>
    </row>
    <row r="152" spans="1:9" s="2" customFormat="1" ht="31.5" customHeight="1">
      <c r="A152" s="37" t="s">
        <v>73</v>
      </c>
      <c r="B152" s="38" t="s">
        <v>74</v>
      </c>
      <c r="C152" s="18">
        <v>2024</v>
      </c>
      <c r="D152" s="3">
        <f>SUM(E152:H152)</f>
        <v>3874.6</v>
      </c>
      <c r="E152" s="3"/>
      <c r="F152" s="3"/>
      <c r="G152" s="3">
        <f>2000+1874.6</f>
        <v>3874.6</v>
      </c>
      <c r="H152" s="3"/>
      <c r="I152" s="37" t="s">
        <v>1</v>
      </c>
    </row>
    <row r="153" spans="1:9" s="2" customFormat="1" ht="31.5" customHeight="1">
      <c r="A153" s="34"/>
      <c r="B153" s="35"/>
      <c r="C153" s="32">
        <v>2025</v>
      </c>
      <c r="D153" s="3">
        <f>SUM(E153:H153)</f>
        <v>3200</v>
      </c>
      <c r="E153" s="3"/>
      <c r="F153" s="3"/>
      <c r="G153" s="3">
        <v>3200</v>
      </c>
      <c r="H153" s="3"/>
      <c r="I153" s="35"/>
    </row>
    <row r="154" spans="1:9" s="2" customFormat="1" ht="15.75">
      <c r="A154" s="35"/>
      <c r="B154" s="12" t="s">
        <v>3</v>
      </c>
      <c r="C154" s="31"/>
      <c r="D154" s="4">
        <f>SUM(D152:D153)</f>
        <v>7074.6</v>
      </c>
      <c r="E154" s="4">
        <f t="shared" ref="E154:H154" si="48">SUM(E152:E153)</f>
        <v>0</v>
      </c>
      <c r="F154" s="4">
        <f t="shared" si="48"/>
        <v>0</v>
      </c>
      <c r="G154" s="4">
        <f t="shared" si="48"/>
        <v>7074.6</v>
      </c>
      <c r="H154" s="4">
        <f t="shared" si="48"/>
        <v>0</v>
      </c>
      <c r="I154" s="29"/>
    </row>
    <row r="155" spans="1:9" s="2" customFormat="1" ht="31.5">
      <c r="A155" s="18" t="s">
        <v>75</v>
      </c>
      <c r="B155" s="15" t="s">
        <v>76</v>
      </c>
      <c r="C155" s="18">
        <v>2024</v>
      </c>
      <c r="D155" s="3">
        <f>SUM(E155:H155)</f>
        <v>0</v>
      </c>
      <c r="E155" s="3"/>
      <c r="F155" s="3"/>
      <c r="G155" s="3"/>
      <c r="H155" s="3"/>
      <c r="I155" s="18" t="s">
        <v>1</v>
      </c>
    </row>
    <row r="156" spans="1:9" s="2" customFormat="1" ht="15.75" customHeight="1">
      <c r="A156" s="37" t="s">
        <v>77</v>
      </c>
      <c r="B156" s="38" t="s">
        <v>79</v>
      </c>
      <c r="C156" s="18">
        <v>2024</v>
      </c>
      <c r="D156" s="3">
        <f>SUM(E156:H156)</f>
        <v>6912.3</v>
      </c>
      <c r="E156" s="3"/>
      <c r="F156" s="3"/>
      <c r="G156" s="3">
        <f>5977.1+1088.2-153</f>
        <v>6912.3</v>
      </c>
      <c r="H156" s="3"/>
      <c r="I156" s="37" t="s">
        <v>1</v>
      </c>
    </row>
    <row r="157" spans="1:9" s="2" customFormat="1" ht="15.75">
      <c r="A157" s="39"/>
      <c r="B157" s="41"/>
      <c r="C157" s="18">
        <v>2025</v>
      </c>
      <c r="D157" s="3">
        <f>SUM(E157:H157)</f>
        <v>2207.1</v>
      </c>
      <c r="E157" s="3"/>
      <c r="F157" s="3"/>
      <c r="G157" s="3">
        <f>1891.8+315.3</f>
        <v>2207.1</v>
      </c>
      <c r="H157" s="3"/>
      <c r="I157" s="39"/>
    </row>
    <row r="158" spans="1:9" s="2" customFormat="1" ht="15.75">
      <c r="A158" s="39"/>
      <c r="B158" s="53"/>
      <c r="C158" s="19">
        <v>2026</v>
      </c>
      <c r="D158" s="3">
        <f>SUM(E158:H158)</f>
        <v>87523.8</v>
      </c>
      <c r="E158" s="3"/>
      <c r="F158" s="3"/>
      <c r="G158" s="3">
        <v>87523.8</v>
      </c>
      <c r="H158" s="3"/>
      <c r="I158" s="57"/>
    </row>
    <row r="159" spans="1:9" s="11" customFormat="1" ht="15.75">
      <c r="A159" s="40"/>
      <c r="B159" s="12" t="s">
        <v>3</v>
      </c>
      <c r="C159" s="17"/>
      <c r="D159" s="4">
        <f>SUM(D156:D157)</f>
        <v>9119.4</v>
      </c>
      <c r="E159" s="4">
        <f t="shared" ref="E159:H159" si="49">SUM(E156:E157)</f>
        <v>0</v>
      </c>
      <c r="F159" s="4">
        <f t="shared" si="49"/>
        <v>0</v>
      </c>
      <c r="G159" s="4">
        <f>SUM(G156:G157)</f>
        <v>9119.4</v>
      </c>
      <c r="H159" s="4">
        <f t="shared" si="49"/>
        <v>0</v>
      </c>
      <c r="I159" s="17"/>
    </row>
    <row r="160" spans="1:9" s="2" customFormat="1" ht="15.75">
      <c r="A160" s="33" t="s">
        <v>78</v>
      </c>
      <c r="B160" s="36" t="s">
        <v>84</v>
      </c>
      <c r="C160" s="22">
        <v>2024</v>
      </c>
      <c r="D160" s="3">
        <f>SUM(E160:H160)</f>
        <v>7959.4</v>
      </c>
      <c r="E160" s="3"/>
      <c r="F160" s="3"/>
      <c r="G160" s="3">
        <v>7959.4</v>
      </c>
      <c r="H160" s="3"/>
      <c r="I160" s="37" t="s">
        <v>1</v>
      </c>
    </row>
    <row r="161" spans="1:9" s="2" customFormat="1" ht="15.75">
      <c r="A161" s="34"/>
      <c r="B161" s="34"/>
      <c r="C161" s="32">
        <v>2025</v>
      </c>
      <c r="D161" s="3">
        <f>SUM(E161:H161)</f>
        <v>9765.7000000000007</v>
      </c>
      <c r="E161" s="3"/>
      <c r="F161" s="3"/>
      <c r="G161" s="3">
        <v>9765.7000000000007</v>
      </c>
      <c r="H161" s="3"/>
      <c r="I161" s="34"/>
    </row>
    <row r="162" spans="1:9" s="2" customFormat="1" ht="15.75">
      <c r="A162" s="34"/>
      <c r="B162" s="34"/>
      <c r="C162" s="32">
        <v>2026</v>
      </c>
      <c r="D162" s="3">
        <f t="shared" ref="D162" si="50">SUM(E162:H162)</f>
        <v>0</v>
      </c>
      <c r="E162" s="3"/>
      <c r="F162" s="3"/>
      <c r="G162" s="3"/>
      <c r="H162" s="3"/>
      <c r="I162" s="34"/>
    </row>
    <row r="163" spans="1:9" s="2" customFormat="1" ht="15.75">
      <c r="A163" s="34"/>
      <c r="B163" s="35"/>
      <c r="C163" s="32">
        <v>2027</v>
      </c>
      <c r="D163" s="3">
        <f>SUM(E163:H163)</f>
        <v>7530.7</v>
      </c>
      <c r="E163" s="3"/>
      <c r="F163" s="3"/>
      <c r="G163" s="3">
        <v>7530.7</v>
      </c>
      <c r="H163" s="3"/>
      <c r="I163" s="35"/>
    </row>
    <row r="164" spans="1:9" s="2" customFormat="1" ht="15.75">
      <c r="A164" s="35"/>
      <c r="B164" s="12" t="s">
        <v>3</v>
      </c>
      <c r="C164" s="31"/>
      <c r="D164" s="4">
        <f>SUM(D160:D163)</f>
        <v>25255.8</v>
      </c>
      <c r="E164" s="4">
        <f t="shared" ref="E164:H164" si="51">SUM(E160:E163)</f>
        <v>0</v>
      </c>
      <c r="F164" s="4">
        <f t="shared" si="51"/>
        <v>0</v>
      </c>
      <c r="G164" s="4">
        <f t="shared" si="51"/>
        <v>25255.8</v>
      </c>
      <c r="H164" s="4">
        <f t="shared" si="51"/>
        <v>0</v>
      </c>
      <c r="I164" s="29"/>
    </row>
    <row r="165" spans="1:9" s="2" customFormat="1" ht="15.75" customHeight="1">
      <c r="A165" s="33" t="s">
        <v>87</v>
      </c>
      <c r="B165" s="36" t="s">
        <v>88</v>
      </c>
      <c r="C165" s="18">
        <v>2024</v>
      </c>
      <c r="D165" s="3">
        <f>SUM(E165:H165)</f>
        <v>0</v>
      </c>
      <c r="E165" s="3"/>
      <c r="F165" s="3"/>
      <c r="G165" s="3">
        <f>4700-4700</f>
        <v>0</v>
      </c>
      <c r="H165" s="3"/>
      <c r="I165" s="37" t="s">
        <v>1</v>
      </c>
    </row>
    <row r="166" spans="1:9" s="2" customFormat="1" ht="15.75" customHeight="1">
      <c r="A166" s="34"/>
      <c r="B166" s="35"/>
      <c r="C166" s="32">
        <v>2025</v>
      </c>
      <c r="D166" s="3">
        <f>SUM(E166:H166)</f>
        <v>4700</v>
      </c>
      <c r="E166" s="3"/>
      <c r="F166" s="3"/>
      <c r="G166" s="3">
        <v>4700</v>
      </c>
      <c r="H166" s="3"/>
      <c r="I166" s="35"/>
    </row>
    <row r="167" spans="1:9" s="2" customFormat="1" ht="15.75" customHeight="1">
      <c r="A167" s="35"/>
      <c r="B167" s="12" t="s">
        <v>3</v>
      </c>
      <c r="C167" s="31"/>
      <c r="D167" s="4">
        <f>SUM(D165:D166)</f>
        <v>4700</v>
      </c>
      <c r="E167" s="4">
        <f t="shared" ref="E167:H167" si="52">SUM(E165:E166)</f>
        <v>0</v>
      </c>
      <c r="F167" s="4">
        <f t="shared" si="52"/>
        <v>0</v>
      </c>
      <c r="G167" s="4">
        <f t="shared" si="52"/>
        <v>4700</v>
      </c>
      <c r="H167" s="4">
        <f t="shared" si="52"/>
        <v>0</v>
      </c>
      <c r="I167" s="32"/>
    </row>
    <row r="168" spans="1:9" s="2" customFormat="1" ht="94.5">
      <c r="A168" s="21" t="s">
        <v>94</v>
      </c>
      <c r="B168" s="24" t="s">
        <v>95</v>
      </c>
      <c r="C168" s="25">
        <v>2024</v>
      </c>
      <c r="D168" s="3">
        <f>SUM(E168:H168)</f>
        <v>798.8</v>
      </c>
      <c r="E168" s="3"/>
      <c r="F168" s="3"/>
      <c r="G168" s="3">
        <v>798.8</v>
      </c>
      <c r="H168" s="3"/>
      <c r="I168" s="25" t="s">
        <v>1</v>
      </c>
    </row>
    <row r="169" spans="1:9" s="2" customFormat="1" ht="126">
      <c r="A169" s="21" t="s">
        <v>96</v>
      </c>
      <c r="B169" s="24" t="s">
        <v>97</v>
      </c>
      <c r="C169" s="25">
        <v>2024</v>
      </c>
      <c r="D169" s="3">
        <f>SUM(E169:H169)</f>
        <v>152.6</v>
      </c>
      <c r="E169" s="3"/>
      <c r="F169" s="3"/>
      <c r="G169" s="3">
        <v>152.6</v>
      </c>
      <c r="H169" s="3"/>
      <c r="I169" s="25" t="s">
        <v>1</v>
      </c>
    </row>
    <row r="170" spans="1:9" s="2" customFormat="1" ht="63">
      <c r="A170" s="21" t="s">
        <v>98</v>
      </c>
      <c r="B170" s="30" t="s">
        <v>99</v>
      </c>
      <c r="C170" s="32">
        <v>2025</v>
      </c>
      <c r="D170" s="3">
        <f>SUM(E170:H170)</f>
        <v>200</v>
      </c>
      <c r="E170" s="3"/>
      <c r="F170" s="3"/>
      <c r="G170" s="3">
        <v>200</v>
      </c>
      <c r="H170" s="3"/>
      <c r="I170" s="32" t="s">
        <v>1</v>
      </c>
    </row>
    <row r="171" spans="1:9" s="11" customFormat="1" ht="15.75">
      <c r="A171" s="44"/>
      <c r="B171" s="50" t="s">
        <v>53</v>
      </c>
      <c r="C171" s="17">
        <v>2024</v>
      </c>
      <c r="D171" s="4">
        <f>SUM(E171:H171)</f>
        <v>269775.8</v>
      </c>
      <c r="E171" s="4">
        <f>E117+E125+E133+E149+E156+E165</f>
        <v>0</v>
      </c>
      <c r="F171" s="4">
        <f>F117+F125+F133+F149+F156+F165+F144</f>
        <v>174841.4</v>
      </c>
      <c r="G171" s="4">
        <f>G117+G125+G133+G149+G156+G160+G152+G145+G165+G168+G169</f>
        <v>94934.399999999994</v>
      </c>
      <c r="H171" s="4">
        <f>H117+H125+H133+H149+H156+H165</f>
        <v>0</v>
      </c>
      <c r="I171" s="54" t="s">
        <v>1</v>
      </c>
    </row>
    <row r="172" spans="1:9" s="11" customFormat="1" ht="15.75">
      <c r="A172" s="44"/>
      <c r="B172" s="51"/>
      <c r="C172" s="17">
        <v>2025</v>
      </c>
      <c r="D172" s="4">
        <f t="shared" ref="D172:D173" si="53">SUM(E172:H172)</f>
        <v>266453.40000000002</v>
      </c>
      <c r="E172" s="4">
        <f>E118+E126+E134+E157+E150+E146+E153+E161+E166+E170</f>
        <v>0</v>
      </c>
      <c r="F172" s="4">
        <f t="shared" ref="F172:H172" si="54">F118+F126+F134+F157+F150+F146+F153+F161+F166+F170</f>
        <v>174004.3</v>
      </c>
      <c r="G172" s="4">
        <f t="shared" si="54"/>
        <v>92449.1</v>
      </c>
      <c r="H172" s="4">
        <f t="shared" si="54"/>
        <v>0</v>
      </c>
      <c r="I172" s="54"/>
    </row>
    <row r="173" spans="1:9" s="11" customFormat="1" ht="15.75">
      <c r="A173" s="44"/>
      <c r="B173" s="51"/>
      <c r="C173" s="17">
        <v>2026</v>
      </c>
      <c r="D173" s="4">
        <f t="shared" si="53"/>
        <v>289600.40000000002</v>
      </c>
      <c r="E173" s="4">
        <f>E119+E127+E135</f>
        <v>0</v>
      </c>
      <c r="F173" s="4">
        <f>F119+F127+F135</f>
        <v>148880.4</v>
      </c>
      <c r="G173" s="4">
        <f>G119+G127+G135+G158</f>
        <v>140720</v>
      </c>
      <c r="H173" s="4">
        <f>H119+H127+H135</f>
        <v>0</v>
      </c>
      <c r="I173" s="54"/>
    </row>
    <row r="174" spans="1:9" s="11" customFormat="1" ht="15.75">
      <c r="A174" s="44"/>
      <c r="B174" s="51"/>
      <c r="C174" s="17">
        <v>2027</v>
      </c>
      <c r="D174" s="4">
        <f t="shared" ref="D174:D175" si="55">SUM(E174:H174)</f>
        <v>198139.5</v>
      </c>
      <c r="E174" s="4">
        <f>E120+E128+E136+E163</f>
        <v>0</v>
      </c>
      <c r="F174" s="4">
        <f t="shared" ref="F174:H174" si="56">F120+F128+F136+F163</f>
        <v>138082.79999999999</v>
      </c>
      <c r="G174" s="4">
        <f t="shared" si="56"/>
        <v>60056.7</v>
      </c>
      <c r="H174" s="4">
        <f t="shared" si="56"/>
        <v>0</v>
      </c>
      <c r="I174" s="54"/>
    </row>
    <row r="175" spans="1:9" s="11" customFormat="1" ht="15.75">
      <c r="A175" s="44"/>
      <c r="B175" s="51"/>
      <c r="C175" s="17">
        <v>2028</v>
      </c>
      <c r="D175" s="4">
        <f t="shared" si="55"/>
        <v>189037.80000000002</v>
      </c>
      <c r="E175" s="4">
        <f t="shared" ref="E175:H177" si="57">E121+E129</f>
        <v>0</v>
      </c>
      <c r="F175" s="4">
        <f t="shared" si="57"/>
        <v>166051.20000000001</v>
      </c>
      <c r="G175" s="4">
        <f t="shared" si="57"/>
        <v>22986.6</v>
      </c>
      <c r="H175" s="4">
        <f t="shared" si="57"/>
        <v>0</v>
      </c>
      <c r="I175" s="54"/>
    </row>
    <row r="176" spans="1:9" s="11" customFormat="1" ht="15.75">
      <c r="A176" s="44"/>
      <c r="B176" s="51"/>
      <c r="C176" s="17">
        <v>2029</v>
      </c>
      <c r="D176" s="4">
        <f t="shared" ref="D176" si="58">SUM(E176:H176)</f>
        <v>189037.80000000002</v>
      </c>
      <c r="E176" s="4">
        <f t="shared" si="57"/>
        <v>0</v>
      </c>
      <c r="F176" s="4">
        <f t="shared" si="57"/>
        <v>166051.20000000001</v>
      </c>
      <c r="G176" s="4">
        <f t="shared" si="57"/>
        <v>22986.6</v>
      </c>
      <c r="H176" s="4">
        <f t="shared" si="57"/>
        <v>0</v>
      </c>
      <c r="I176" s="54"/>
    </row>
    <row r="177" spans="1:9" s="11" customFormat="1" ht="15.75">
      <c r="A177" s="44"/>
      <c r="B177" s="52"/>
      <c r="C177" s="17">
        <v>2030</v>
      </c>
      <c r="D177" s="4">
        <f t="shared" ref="D177" si="59">SUM(E177:H177)</f>
        <v>189037.80000000002</v>
      </c>
      <c r="E177" s="4">
        <f t="shared" si="57"/>
        <v>0</v>
      </c>
      <c r="F177" s="4">
        <f t="shared" si="57"/>
        <v>166051.20000000001</v>
      </c>
      <c r="G177" s="4">
        <f t="shared" si="57"/>
        <v>22986.6</v>
      </c>
      <c r="H177" s="4">
        <f t="shared" si="57"/>
        <v>0</v>
      </c>
      <c r="I177" s="55"/>
    </row>
    <row r="178" spans="1:9" s="11" customFormat="1" ht="31.5">
      <c r="A178" s="17"/>
      <c r="B178" s="12" t="s">
        <v>54</v>
      </c>
      <c r="C178" s="17"/>
      <c r="D178" s="4">
        <f>SUM(D171:D177)</f>
        <v>1591082.5</v>
      </c>
      <c r="E178" s="4">
        <f>SUM(E171:E177)</f>
        <v>0</v>
      </c>
      <c r="F178" s="4">
        <f>SUM(F171:F177)</f>
        <v>1133962.4999999998</v>
      </c>
      <c r="G178" s="4">
        <f>SUM(G171:G177)</f>
        <v>457119.99999999994</v>
      </c>
      <c r="H178" s="4">
        <f>SUM(H171:H177)</f>
        <v>0</v>
      </c>
      <c r="I178" s="17"/>
    </row>
    <row r="179" spans="1:9" ht="15.75">
      <c r="A179" s="44"/>
      <c r="B179" s="50" t="s">
        <v>55</v>
      </c>
      <c r="C179" s="17">
        <v>2024</v>
      </c>
      <c r="D179" s="4">
        <f t="shared" ref="D179:D185" si="60">SUM(E179:H179)</f>
        <v>299255.19999999995</v>
      </c>
      <c r="E179" s="4">
        <f t="shared" ref="E179:H185" si="61">E77+E108+E171</f>
        <v>0</v>
      </c>
      <c r="F179" s="4">
        <f t="shared" si="61"/>
        <v>175516.19999999998</v>
      </c>
      <c r="G179" s="4">
        <f t="shared" si="61"/>
        <v>120154</v>
      </c>
      <c r="H179" s="4">
        <f t="shared" si="61"/>
        <v>3585</v>
      </c>
      <c r="I179" s="56" t="s">
        <v>1</v>
      </c>
    </row>
    <row r="180" spans="1:9" ht="15.75">
      <c r="A180" s="44"/>
      <c r="B180" s="51"/>
      <c r="C180" s="17">
        <v>2025</v>
      </c>
      <c r="D180" s="4">
        <f t="shared" si="60"/>
        <v>296741.8</v>
      </c>
      <c r="E180" s="4">
        <f t="shared" si="61"/>
        <v>0</v>
      </c>
      <c r="F180" s="4">
        <f t="shared" si="61"/>
        <v>174126.3</v>
      </c>
      <c r="G180" s="4">
        <f t="shared" si="61"/>
        <v>118722.70000000001</v>
      </c>
      <c r="H180" s="4">
        <f t="shared" si="61"/>
        <v>3892.8</v>
      </c>
      <c r="I180" s="54"/>
    </row>
    <row r="181" spans="1:9" ht="15.75">
      <c r="A181" s="44"/>
      <c r="B181" s="51"/>
      <c r="C181" s="17">
        <v>2026</v>
      </c>
      <c r="D181" s="4">
        <f>SUM(E181:H181)</f>
        <v>315754.39999999997</v>
      </c>
      <c r="E181" s="4">
        <f t="shared" si="61"/>
        <v>0</v>
      </c>
      <c r="F181" s="4">
        <f t="shared" si="61"/>
        <v>149002.4</v>
      </c>
      <c r="G181" s="4">
        <f t="shared" si="61"/>
        <v>162859.20000000001</v>
      </c>
      <c r="H181" s="4">
        <f t="shared" si="61"/>
        <v>3892.8</v>
      </c>
      <c r="I181" s="54"/>
    </row>
    <row r="182" spans="1:9" ht="15.75">
      <c r="A182" s="44"/>
      <c r="B182" s="51"/>
      <c r="C182" s="17">
        <v>2027</v>
      </c>
      <c r="D182" s="4">
        <f t="shared" si="60"/>
        <v>228115.59999999998</v>
      </c>
      <c r="E182" s="4">
        <f t="shared" si="61"/>
        <v>0</v>
      </c>
      <c r="F182" s="4">
        <f t="shared" si="61"/>
        <v>138188.19999999998</v>
      </c>
      <c r="G182" s="4">
        <f t="shared" si="61"/>
        <v>86034.6</v>
      </c>
      <c r="H182" s="4">
        <f t="shared" si="61"/>
        <v>3892.8</v>
      </c>
      <c r="I182" s="54"/>
    </row>
    <row r="183" spans="1:9" ht="15.75">
      <c r="A183" s="44"/>
      <c r="B183" s="51"/>
      <c r="C183" s="17">
        <v>2028</v>
      </c>
      <c r="D183" s="4">
        <f t="shared" si="60"/>
        <v>217077.10000000003</v>
      </c>
      <c r="E183" s="4">
        <f t="shared" si="61"/>
        <v>0</v>
      </c>
      <c r="F183" s="4">
        <f t="shared" si="61"/>
        <v>166133.70000000001</v>
      </c>
      <c r="G183" s="4">
        <f t="shared" si="61"/>
        <v>47699.199999999997</v>
      </c>
      <c r="H183" s="4">
        <f t="shared" si="61"/>
        <v>3244.2</v>
      </c>
      <c r="I183" s="54"/>
    </row>
    <row r="184" spans="1:9" ht="15.75">
      <c r="A184" s="44"/>
      <c r="B184" s="51"/>
      <c r="C184" s="17">
        <v>2029</v>
      </c>
      <c r="D184" s="4">
        <f t="shared" si="60"/>
        <v>218063.60000000003</v>
      </c>
      <c r="E184" s="4">
        <f t="shared" si="61"/>
        <v>0</v>
      </c>
      <c r="F184" s="4">
        <f t="shared" si="61"/>
        <v>166133.70000000001</v>
      </c>
      <c r="G184" s="4">
        <f t="shared" si="61"/>
        <v>48685.7</v>
      </c>
      <c r="H184" s="4">
        <f t="shared" si="61"/>
        <v>3244.2</v>
      </c>
      <c r="I184" s="54"/>
    </row>
    <row r="185" spans="1:9" ht="15.75">
      <c r="A185" s="44"/>
      <c r="B185" s="52"/>
      <c r="C185" s="17">
        <v>2030</v>
      </c>
      <c r="D185" s="4">
        <f t="shared" si="60"/>
        <v>219089.60000000003</v>
      </c>
      <c r="E185" s="4">
        <f t="shared" si="61"/>
        <v>0</v>
      </c>
      <c r="F185" s="4">
        <f t="shared" si="61"/>
        <v>166133.70000000001</v>
      </c>
      <c r="G185" s="4">
        <f t="shared" si="61"/>
        <v>49711.7</v>
      </c>
      <c r="H185" s="4">
        <f t="shared" si="61"/>
        <v>3244.2</v>
      </c>
      <c r="I185" s="55"/>
    </row>
    <row r="186" spans="1:9" ht="15.75">
      <c r="A186" s="17"/>
      <c r="B186" s="12" t="s">
        <v>85</v>
      </c>
      <c r="C186" s="17"/>
      <c r="D186" s="4">
        <f>SUM(D179:D185)</f>
        <v>1794097.3000000003</v>
      </c>
      <c r="E186" s="4">
        <f>SUM(E179:E185)</f>
        <v>0</v>
      </c>
      <c r="F186" s="4">
        <f>SUM(F179:F185)</f>
        <v>1135234.2</v>
      </c>
      <c r="G186" s="4">
        <f>SUM(G179:G185)</f>
        <v>633867.09999999986</v>
      </c>
      <c r="H186" s="4">
        <f>SUM(H179:H185)</f>
        <v>24996.000000000004</v>
      </c>
      <c r="I186" s="17"/>
    </row>
    <row r="187" spans="1:9" s="2" customFormat="1"/>
    <row r="188" spans="1:9" s="2" customFormat="1">
      <c r="D188" s="9"/>
      <c r="E188" s="9"/>
      <c r="F188" s="9"/>
      <c r="G188" s="9"/>
      <c r="H188" s="9"/>
    </row>
    <row r="189" spans="1:9" s="2" customFormat="1"/>
    <row r="190" spans="1:9" s="2" customFormat="1"/>
  </sheetData>
  <mergeCells count="129">
    <mergeCell ref="D2:I2"/>
    <mergeCell ref="D3:I3"/>
    <mergeCell ref="I171:I177"/>
    <mergeCell ref="I179:I185"/>
    <mergeCell ref="B179:B185"/>
    <mergeCell ref="I117:I123"/>
    <mergeCell ref="I125:I131"/>
    <mergeCell ref="B125:B131"/>
    <mergeCell ref="I156:I158"/>
    <mergeCell ref="B149:B150"/>
    <mergeCell ref="I149:I150"/>
    <mergeCell ref="B145:B146"/>
    <mergeCell ref="I145:I146"/>
    <mergeCell ref="A117:A124"/>
    <mergeCell ref="A125:A132"/>
    <mergeCell ref="A133:A137"/>
    <mergeCell ref="A149:A151"/>
    <mergeCell ref="I133:I136"/>
    <mergeCell ref="B133:B136"/>
    <mergeCell ref="A7:A10"/>
    <mergeCell ref="D7:H8"/>
    <mergeCell ref="D101:H101"/>
    <mergeCell ref="D92:H92"/>
    <mergeCell ref="D73:H73"/>
    <mergeCell ref="D66:H66"/>
    <mergeCell ref="D86:H86"/>
    <mergeCell ref="D67:H67"/>
    <mergeCell ref="B7:B10"/>
    <mergeCell ref="C7:C10"/>
    <mergeCell ref="D14:H14"/>
    <mergeCell ref="D20:H20"/>
    <mergeCell ref="D59:H59"/>
    <mergeCell ref="D53:H53"/>
    <mergeCell ref="D17:H17"/>
    <mergeCell ref="D19:H19"/>
    <mergeCell ref="D15:H15"/>
    <mergeCell ref="D16:H16"/>
    <mergeCell ref="D18:H18"/>
    <mergeCell ref="D56:H56"/>
    <mergeCell ref="D62:H62"/>
    <mergeCell ref="D69:H69"/>
    <mergeCell ref="D91:H91"/>
    <mergeCell ref="D89:H89"/>
    <mergeCell ref="B14:B20"/>
    <mergeCell ref="A171:A177"/>
    <mergeCell ref="A77:A83"/>
    <mergeCell ref="B117:B123"/>
    <mergeCell ref="B108:B114"/>
    <mergeCell ref="B156:B158"/>
    <mergeCell ref="B67:B73"/>
    <mergeCell ref="A67:A73"/>
    <mergeCell ref="B77:B83"/>
    <mergeCell ref="B93:B99"/>
    <mergeCell ref="A156:A159"/>
    <mergeCell ref="B171:B177"/>
    <mergeCell ref="A21:A28"/>
    <mergeCell ref="A29:A36"/>
    <mergeCell ref="A37:A44"/>
    <mergeCell ref="A45:A52"/>
    <mergeCell ref="A93:A100"/>
    <mergeCell ref="A145:A147"/>
    <mergeCell ref="A4:I4"/>
    <mergeCell ref="A5:I5"/>
    <mergeCell ref="D9:D10"/>
    <mergeCell ref="E9:H9"/>
    <mergeCell ref="A12:I12"/>
    <mergeCell ref="A13:I13"/>
    <mergeCell ref="A85:I85"/>
    <mergeCell ref="A116:I116"/>
    <mergeCell ref="A179:A185"/>
    <mergeCell ref="I7:I10"/>
    <mergeCell ref="A108:A114"/>
    <mergeCell ref="A14:A20"/>
    <mergeCell ref="D68:H68"/>
    <mergeCell ref="I108:I114"/>
    <mergeCell ref="D106:H106"/>
    <mergeCell ref="D104:H104"/>
    <mergeCell ref="D105:H105"/>
    <mergeCell ref="D102:H102"/>
    <mergeCell ref="D103:H103"/>
    <mergeCell ref="D107:H107"/>
    <mergeCell ref="I67:I73"/>
    <mergeCell ref="I14:I20"/>
    <mergeCell ref="B21:B27"/>
    <mergeCell ref="I21:I27"/>
    <mergeCell ref="I29:I35"/>
    <mergeCell ref="B29:B35"/>
    <mergeCell ref="I37:I43"/>
    <mergeCell ref="B37:B43"/>
    <mergeCell ref="B86:B92"/>
    <mergeCell ref="A86:A92"/>
    <mergeCell ref="D57:H57"/>
    <mergeCell ref="D54:H54"/>
    <mergeCell ref="D55:H55"/>
    <mergeCell ref="D90:H90"/>
    <mergeCell ref="D87:H87"/>
    <mergeCell ref="D88:H88"/>
    <mergeCell ref="D72:H72"/>
    <mergeCell ref="D70:H70"/>
    <mergeCell ref="D71:H71"/>
    <mergeCell ref="I101:I107"/>
    <mergeCell ref="B101:B107"/>
    <mergeCell ref="A101:A107"/>
    <mergeCell ref="I45:I51"/>
    <mergeCell ref="B45:B51"/>
    <mergeCell ref="I53:I59"/>
    <mergeCell ref="B53:B59"/>
    <mergeCell ref="A53:A59"/>
    <mergeCell ref="I60:I66"/>
    <mergeCell ref="B60:B66"/>
    <mergeCell ref="A60:A66"/>
    <mergeCell ref="D60:H60"/>
    <mergeCell ref="I77:I83"/>
    <mergeCell ref="I93:I99"/>
    <mergeCell ref="I86:I92"/>
    <mergeCell ref="D58:H58"/>
    <mergeCell ref="D65:H65"/>
    <mergeCell ref="D63:H63"/>
    <mergeCell ref="D64:H64"/>
    <mergeCell ref="D61:H61"/>
    <mergeCell ref="A165:A167"/>
    <mergeCell ref="B165:B166"/>
    <mergeCell ref="I165:I166"/>
    <mergeCell ref="A152:A154"/>
    <mergeCell ref="B152:B153"/>
    <mergeCell ref="I152:I153"/>
    <mergeCell ref="A160:A164"/>
    <mergeCell ref="B160:B163"/>
    <mergeCell ref="I160:I163"/>
  </mergeCells>
  <printOptions horizontalCentered="1"/>
  <pageMargins left="0.19685039370078741" right="0.19685039370078741" top="0.59055118110236227" bottom="0.19685039370078741" header="0.31496062992125984" footer="0.31496062992125984"/>
  <pageSetup paperSize="9" scale="9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2.1</vt:lpstr>
      <vt:lpstr>'Приложение 2.1'!_Toc384891825</vt:lpstr>
      <vt:lpstr>'Приложение 2.1'!Заголовки_для_печати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Бакашова Екатерина В.</dc:creator>
  <cp:lastModifiedBy>Мурашова И.В.</cp:lastModifiedBy>
  <cp:lastPrinted>2025-06-20T07:08:32Z</cp:lastPrinted>
  <dcterms:created xsi:type="dcterms:W3CDTF">2017-04-27T07:51:08Z</dcterms:created>
  <dcterms:modified xsi:type="dcterms:W3CDTF">2025-06-20T07:08:34Z</dcterms:modified>
</cp:coreProperties>
</file>