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Приложение 1" sheetId="1" state="visible" r:id="rId1"/>
    <sheet name="Приложение 2" sheetId="2" state="visible" r:id="rId2"/>
  </sheets>
  <definedNames>
    <definedName name="Print_Titles" localSheetId="0" hidden="0">'Приложение 1'!$4:$6</definedName>
    <definedName name="Print_Titles" localSheetId="1" hidden="0">'Приложение 2'!$B:$B,'Приложение 2'!$4:$6</definedName>
    <definedName name="_xlnm.Print_Area" localSheetId="1">'Приложение 2'!$A$1:$V$34</definedName>
  </definedNames>
  <calcPr/>
</workbook>
</file>

<file path=xl/sharedStrings.xml><?xml version="1.0" encoding="utf-8"?>
<sst xmlns="http://schemas.openxmlformats.org/spreadsheetml/2006/main" count="71" uniqueCount="71">
  <si>
    <t xml:space="preserve">Приложение 1</t>
  </si>
  <si>
    <t xml:space="preserve">Отчет реализации мероприятий  муниципальной программы "Развитие и поддержка субъектов малого и среднего предпринимательства в монопрофильном муниципальном образовании Сланцевское городское поселение" 
за 1 полугодие  2024 год</t>
  </si>
  <si>
    <t xml:space="preserve">Наименование муниципальной программы, подпрограммы, основных мероприятий программы</t>
  </si>
  <si>
    <t xml:space="preserve">Ответственный исполнитель</t>
  </si>
  <si>
    <t xml:space="preserve">Срок реализации</t>
  </si>
  <si>
    <t xml:space="preserve">Годы реализации</t>
  </si>
  <si>
    <t xml:space="preserve">План расходов на реализацию муниципальной программы в отчетном году, тыс.руб.</t>
  </si>
  <si>
    <t xml:space="preserve">Принято бюджетных обязательств на отчетную дату (нарастающим итогом), тыс.руб.</t>
  </si>
  <si>
    <t xml:space="preserve">Исполнение бюджетных обязательств на отчетную дату (нарастающим итогом), тыс.руб.</t>
  </si>
  <si>
    <t xml:space="preserve">Начало реализации</t>
  </si>
  <si>
    <t xml:space="preserve">Конец реализации</t>
  </si>
  <si>
    <t xml:space="preserve">Утвержденный постановлением администрации (с последними изменениями)</t>
  </si>
  <si>
    <t xml:space="preserve">Утвержденный решением о бюджете МО</t>
  </si>
  <si>
    <t>Всего</t>
  </si>
  <si>
    <t xml:space="preserve">Федеральный бюджет</t>
  </si>
  <si>
    <t xml:space="preserve">Областной бюджет</t>
  </si>
  <si>
    <t xml:space="preserve">Бюджет МО</t>
  </si>
  <si>
    <t xml:space="preserve">Прочие источники</t>
  </si>
  <si>
    <t xml:space="preserve">Развитие и поддержка субъектов малого и среднего предпринимательства в монопрофильном муниципальном образовании Сланцевское городское поселение </t>
  </si>
  <si>
    <t xml:space="preserve">ОЭРиИП, ОБУ, КУМИ, ФПМСП</t>
  </si>
  <si>
    <t>ИТОГО</t>
  </si>
  <si>
    <t>1.</t>
  </si>
  <si>
    <t xml:space="preserve">1. Муниципальный проект «Поддержка субъектов малого и среднего предпринимательства»
1. Расширение доступа субъектов малого и среднего предпринимательства к финансовым ресурсам</t>
  </si>
  <si>
    <t xml:space="preserve">Субсидирование затрат субъектов малого предпринимательства, действующих менее одного года, связанных с организацией предпринимательской деятельности</t>
  </si>
  <si>
    <t xml:space="preserve">ОЭРиИП, ОБУ, ФПМСП</t>
  </si>
  <si>
    <t xml:space="preserve">Субсидирование затрат, связанных с уплатой субъектом малого и среднего предпринимательства лизинговых платежей, в том числе первого взноса (аванса) по договору  лизинга оборудования, за исключением части лизинговых платежей на покрытие дохода лизингодателя</t>
  </si>
  <si>
    <t xml:space="preserve">Субсидирование затрат, связанных с приобретением оборудования в целях создания и (или) развития и (или) модернизации производства товаров</t>
  </si>
  <si>
    <t xml:space="preserve">Передача СМиСП во владение и (или) в пользование муниципального имущества, в том числе земельных участков, зданий, строений, сооружений, нежилых помещений, оборудования, машин, механизмов, установок, транспортных средств, инвентаря, инструментов, на возмездной основе, безвозмездной основе или на льготных условиях</t>
  </si>
  <si>
    <t xml:space="preserve">2. Комплекс процессных мероприятий «Поддержка организаций, образующих инфраструктуру поддержки субъектов малого и среднего предпринимательства»
1. Финансовая поддержка организаций, образующих инфраструктуру поддержки субъектов малого и среднего предпринимательства</t>
  </si>
  <si>
    <t xml:space="preserve">Предоставление организациям, образующим  инфраструктуру поддержки СМиСП, субсидий для компенсации части затрат, связанных с оказанием безвозмездных информационных, консультационных и образовательных услуг гражданам и СМиСП.</t>
  </si>
  <si>
    <t>1.1.</t>
  </si>
  <si>
    <t xml:space="preserve">Предоставление субсидий  организации поддержки малого и среднего предпринимательства по ее обязательствам, связанным с обеспечением ее текущей деятельности по предоставлению поддержки СМиСП, в том числе на организацию и проведение семинаров, конференций, оказанию консультационной, информационной и образовательной поддержки и прочих мероприятий</t>
  </si>
  <si>
    <t xml:space="preserve">3. Создание условий для развития предпринимательства
1. Улучшение условий для предпринимательства в рамках реализации международных проектов</t>
  </si>
  <si>
    <t xml:space="preserve">Международный проект ER45_FarmerCraft</t>
  </si>
  <si>
    <t>1.2.</t>
  </si>
  <si>
    <t xml:space="preserve">Международный проект ER53_Narva-Slantsy Leisure Cluster</t>
  </si>
  <si>
    <t xml:space="preserve">Приложение 2</t>
  </si>
  <si>
    <t xml:space="preserve">Сведения
о показателях (индикаторах) муниципальной программы "Развитие и поддержка субъектов малого и среднего предпринимательства в монопрофильном муниципальном образовании Сланцевское городское поселение " на 2019 - 2025 годы и их значения за 1 полугодие 2024 года</t>
  </si>
  <si>
    <t xml:space="preserve">Наименование муниципальной программы, подпрограммы, ведомственной целевой программы, основных мероприятий программы</t>
  </si>
  <si>
    <t xml:space="preserve">Единица измерения</t>
  </si>
  <si>
    <t xml:space="preserve">Значение за год, предшедствующий отчетному</t>
  </si>
  <si>
    <t xml:space="preserve">Значение показателя (индикатора)</t>
  </si>
  <si>
    <t xml:space="preserve">Обоснование отклонения значения
целевого показателя (индикатора)</t>
  </si>
  <si>
    <t>план</t>
  </si>
  <si>
    <t>факт</t>
  </si>
  <si>
    <t xml:space="preserve">Число субъектов малого и среднего предпринимательства в расчете на 1 тыс. человек населения</t>
  </si>
  <si>
    <t>ед.</t>
  </si>
  <si>
    <t xml:space="preserve">Позаталель достигнут</t>
  </si>
  <si>
    <t xml:space="preserve">Показатель достигнут</t>
  </si>
  <si>
    <t xml:space="preserve">98%
Снижение показателя к 2022 году  связано с изменеием статуса СМСП на самозанятые</t>
  </si>
  <si>
    <t xml:space="preserve">Количество субъектов малого и среднего предпринимательства</t>
  </si>
  <si>
    <t>2.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</si>
  <si>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</si>
  <si>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</si>
  <si>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2.1.</t>
  </si>
  <si>
    <t xml:space="preserve">Численность занятых в сфере малого и среднего предпринимательства, включая индивидуальных предпринимателей</t>
  </si>
  <si>
    <t xml:space="preserve">3. </t>
  </si>
  <si>
    <t xml:space="preserve">Субсидирование части затрат субъектов малого и среднего предпринимательства</t>
  </si>
  <si>
    <t xml:space="preserve">количество СМиСП, получивших поддержку</t>
  </si>
  <si>
    <t xml:space="preserve">количество созданных рабочих мест</t>
  </si>
  <si>
    <t xml:space="preserve">Субсидирование затрат субъектов малого предпринимательства,  связанных с организацией предпринимательской деятельности</t>
  </si>
  <si>
    <t xml:space="preserve">Оказание информационной поддержки по субсидированию части затрат субъектов малого и среднего предпринимательства, занимающихся социально значимыми видами деятельности</t>
  </si>
  <si>
    <t xml:space="preserve">Оказание информационной поддержки по субсидированию процентной ставки по кредитам, выданным субъектам малого и среднего предпринимательства на приобретение оборудования, включая затраты на монтаж оборудования, в целях создания и (или) развития, и (или) модернизации производства товаров (работ, услуг)</t>
  </si>
  <si>
    <t xml:space="preserve">Количество СМиСП, которым передано во владение и (или) в пользование муниципальное имущество, в том числе земельных участков, зданий, строений, сооружений, нежилых помещений, оборудования, машин, механизмов, установок, транспортных средств, инвентаря, инструментов, на возмездной основе, безвозмездной основе или на льготных условиях, всего</t>
  </si>
  <si>
    <t xml:space="preserve">Предоставление организациям, образующим инфраструктуру поддержки СМиСП, субсидий для компенсации части затрат, связанных с оказанием безвозмездных информационных, консультационных и образовательных услуг гражданам и СМиСП</t>
  </si>
  <si>
    <t xml:space="preserve">количество оказанных консультаций</t>
  </si>
  <si>
    <t xml:space="preserve">Предоставление субсидий организации поддержки малого и среднего предпринимательства по ее обязательствам, связанным с обеспечением ее текущей деятельности по предоставлению поддержки СМиСП, в том числе на организацию и проведение семинаров, конференций, оказанию консультационной, информационной и образовательной поддержки и прочих мероприятий</t>
  </si>
  <si>
    <t xml:space="preserve"> </t>
  </si>
  <si>
    <t xml:space="preserve">количество организаций</t>
  </si>
  <si>
    <t xml:space="preserve">Реализация мероприятий в рамках международного проекта ER45_FarmerCraft (кол-во мероприятий)</t>
  </si>
  <si>
    <t xml:space="preserve">Реализация мероприятий в рамках международного проекта ER53_Narva-Slantsy Leisure Cluster (кол-во мероприятий)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</si>
</sst>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0000"/>
    <numFmt numFmtId="161" formatCode="0.0"/>
  </numFmts>
  <fonts count="28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0.000000"/>
      <color indexed="2"/>
      <name val="Times New Roman"/>
    </font>
    <font>
      <sz val="9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sz val="10.000000"/>
      <color indexed="2"/>
      <name val="Times New Roman"/>
    </font>
    <font>
      <b/>
      <sz val="9.000000"/>
      <color indexed="2"/>
      <name val="Times New Roman"/>
    </font>
    <font>
      <sz val="9.000000"/>
      <name val="Times New Roman"/>
    </font>
    <font>
      <b/>
      <sz val="10.000000"/>
      <color theme="3" tint="0"/>
      <name val="Times New Roman"/>
    </font>
    <font>
      <sz val="10.000000"/>
      <color theme="3" tint="0"/>
      <name val="Times New Roman"/>
    </font>
    <font>
      <sz val="10.000000"/>
      <color indexed="2"/>
      <name val="Arial Cy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 style="none"/>
    </border>
  </borders>
  <cellStyleXfs count="4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1" borderId="7" numFmtId="0" applyNumberFormat="1" applyFont="1" applyFill="1" applyBorder="1"/>
    <xf fontId="11" fillId="0" borderId="0" numFmtId="0" applyNumberFormat="1" applyFont="1" applyFill="1" applyBorder="1"/>
    <xf fontId="12" fillId="22" borderId="0" numFmtId="0" applyNumberFormat="1" applyFont="1" applyFill="1" applyBorder="1"/>
    <xf fontId="13" fillId="3" borderId="0" numFmtId="0" applyNumberFormat="1" applyFont="1" applyFill="1" applyBorder="1"/>
    <xf fontId="14" fillId="0" borderId="0" numFmtId="0" applyNumberFormat="1" applyFont="1" applyFill="1" applyBorder="1"/>
    <xf fontId="0" fillId="23" borderId="8" numFmtId="0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17" fillId="4" borderId="0" numFmtId="0" applyNumberFormat="1" applyFont="1" applyFill="1" applyBorder="1"/>
  </cellStyleXfs>
  <cellXfs count="145">
    <xf fontId="0" fillId="0" borderId="0" numFmtId="0" xfId="0"/>
    <xf fontId="18" fillId="0" borderId="0" numFmtId="0" xfId="0" applyFont="1" applyAlignment="1">
      <alignment horizontal="center" vertical="top" wrapText="1"/>
    </xf>
    <xf fontId="18" fillId="0" borderId="0" numFmtId="0" xfId="0" applyFont="1"/>
    <xf fontId="19" fillId="0" borderId="0" numFmtId="0" xfId="0" applyFont="1"/>
    <xf fontId="20" fillId="0" borderId="0" numFmtId="0" xfId="0" applyFont="1" applyAlignment="1">
      <alignment vertical="top"/>
    </xf>
    <xf fontId="21" fillId="0" borderId="0" numFmtId="0" xfId="0" applyFont="1" applyAlignment="1">
      <alignment horizontal="center" vertical="center" wrapText="1"/>
    </xf>
    <xf fontId="22" fillId="0" borderId="0" numFmtId="0" xfId="0" applyFont="1" applyAlignment="1">
      <alignment horizontal="center" vertical="center" wrapText="1"/>
    </xf>
    <xf fontId="23" fillId="0" borderId="0" numFmtId="0" xfId="0" applyFont="1" applyAlignment="1">
      <alignment horizontal="center" vertical="center" wrapText="1"/>
    </xf>
    <xf fontId="20" fillId="0" borderId="0" numFmtId="0" xfId="0" applyFont="1"/>
    <xf fontId="20" fillId="0" borderId="10" numFmtId="0" xfId="0" applyFont="1" applyBorder="1" applyAlignment="1">
      <alignment horizontal="center" vertical="top" wrapText="1"/>
    </xf>
    <xf fontId="21" fillId="0" borderId="10" numFmtId="0" xfId="0" applyFont="1" applyBorder="1" applyAlignment="1">
      <alignment horizontal="center" vertical="top" wrapText="1"/>
    </xf>
    <xf fontId="24" fillId="0" borderId="10" numFmtId="0" xfId="0" applyFont="1" applyBorder="1" applyAlignment="1">
      <alignment horizontal="center" vertical="top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17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top" wrapText="1"/>
    </xf>
    <xf fontId="20" fillId="0" borderId="18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0" fillId="0" borderId="20" numFmtId="0" xfId="0" applyFont="1" applyBorder="1" applyAlignment="1">
      <alignment horizontal="center" vertical="center" wrapText="1"/>
    </xf>
    <xf fontId="20" fillId="0" borderId="21" numFmtId="0" xfId="0" applyFont="1" applyBorder="1" applyAlignment="1">
      <alignment horizontal="center" vertical="center" wrapText="1"/>
    </xf>
    <xf fontId="20" fillId="0" borderId="22" numFmtId="0" xfId="0" applyFont="1" applyBorder="1" applyAlignment="1">
      <alignment horizontal="center" vertical="top" wrapText="1"/>
    </xf>
    <xf fontId="20" fillId="0" borderId="2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vertical="center" wrapText="1"/>
    </xf>
    <xf fontId="20" fillId="0" borderId="15" numFmtId="0" xfId="0" applyFont="1" applyBorder="1" applyAlignment="1">
      <alignment vertical="center" wrapText="1"/>
    </xf>
    <xf fontId="20" fillId="0" borderId="23" numFmtId="0" xfId="0" applyFont="1" applyBorder="1" applyAlignment="1">
      <alignment vertical="center" wrapText="1"/>
    </xf>
    <xf fontId="20" fillId="0" borderId="17" numFmtId="0" xfId="0" applyFont="1" applyBorder="1" applyAlignment="1">
      <alignment vertical="center" wrapText="1"/>
    </xf>
    <xf fontId="20" fillId="0" borderId="24" numFmtId="0" xfId="0" applyFont="1" applyBorder="1" applyAlignment="1">
      <alignment horizontal="center" vertical="center" wrapText="1"/>
    </xf>
    <xf fontId="20" fillId="0" borderId="25" numFmtId="0" xfId="0" applyFont="1" applyBorder="1" applyAlignment="1">
      <alignment horizontal="center" vertical="center" wrapText="1"/>
    </xf>
    <xf fontId="20" fillId="0" borderId="23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 wrapText="1"/>
    </xf>
    <xf fontId="18" fillId="0" borderId="10" numFmtId="0" xfId="0" applyFont="1" applyBorder="1" applyAlignment="1">
      <alignment horizontal="center" vertical="top" wrapText="1"/>
    </xf>
    <xf fontId="21" fillId="0" borderId="10" numFmtId="0" xfId="0" applyFont="1" applyBorder="1" applyAlignment="1">
      <alignment horizontal="left" vertical="top" wrapText="1"/>
    </xf>
    <xf fontId="24" fillId="0" borderId="10" numFmtId="0" xfId="0" applyFont="1" applyBorder="1" applyAlignment="1">
      <alignment horizontal="center" vertical="center" wrapText="1"/>
    </xf>
    <xf fontId="21" fillId="0" borderId="10" numFmtId="160" xfId="0" applyNumberFormat="1" applyFont="1" applyBorder="1" applyAlignment="1">
      <alignment horizontal="center" vertical="center"/>
    </xf>
    <xf fontId="21" fillId="0" borderId="10" numFmtId="161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1" fillId="0" borderId="0" numFmtId="161" xfId="0" applyNumberFormat="1" applyFont="1" applyAlignment="1">
      <alignment horizontal="center" vertical="center"/>
    </xf>
    <xf fontId="21" fillId="0" borderId="10" numFmtId="1" xfId="0" applyNumberFormat="1" applyFont="1" applyBorder="1" applyAlignment="1">
      <alignment horizontal="center" vertical="center"/>
    </xf>
    <xf fontId="21" fillId="0" borderId="0" numFmtId="1" xfId="0" applyNumberFormat="1" applyFont="1" applyAlignment="1">
      <alignment horizontal="center" vertical="center"/>
    </xf>
    <xf fontId="21" fillId="0" borderId="10" numFmtId="0" xfId="0" applyFont="1" applyBorder="1"/>
    <xf fontId="24" fillId="0" borderId="11" numFmtId="0" xfId="0" applyFont="1" applyBorder="1" applyAlignment="1">
      <alignment horizontal="center" vertical="center" wrapText="1"/>
    </xf>
    <xf fontId="20" fillId="0" borderId="10" numFmtId="1" xfId="0" applyNumberFormat="1" applyFont="1" applyBorder="1" applyAlignment="1">
      <alignment horizontal="center" vertical="center"/>
    </xf>
    <xf fontId="20" fillId="0" borderId="10" numFmtId="160" xfId="0" applyNumberFormat="1" applyFont="1" applyBorder="1" applyAlignment="1">
      <alignment horizontal="center" vertical="center"/>
    </xf>
    <xf fontId="20" fillId="0" borderId="10" numFmtId="161" xfId="0" applyNumberFormat="1" applyFont="1" applyBorder="1" applyAlignment="1">
      <alignment horizontal="center" vertical="center"/>
    </xf>
    <xf fontId="20" fillId="0" borderId="0" numFmtId="1" xfId="0" applyNumberFormat="1" applyFont="1" applyAlignment="1">
      <alignment horizontal="center" vertical="center"/>
    </xf>
    <xf fontId="20" fillId="0" borderId="0" numFmtId="160" xfId="0" applyNumberFormat="1" applyFont="1" applyAlignment="1">
      <alignment horizontal="center" vertical="center"/>
    </xf>
    <xf fontId="20" fillId="0" borderId="0" numFmtId="161" xfId="0" applyNumberFormat="1" applyFont="1" applyAlignment="1">
      <alignment horizontal="center" vertical="center"/>
    </xf>
    <xf fontId="25" fillId="0" borderId="10" numFmtId="160" xfId="0" applyNumberFormat="1" applyFont="1" applyBorder="1" applyAlignment="1">
      <alignment horizontal="center" vertical="center"/>
    </xf>
    <xf fontId="26" fillId="0" borderId="10" numFmtId="1" xfId="0" applyNumberFormat="1" applyFont="1" applyBorder="1" applyAlignment="1">
      <alignment horizontal="center" vertical="center"/>
    </xf>
    <xf fontId="26" fillId="0" borderId="10" numFmtId="160" xfId="0" applyNumberFormat="1" applyFont="1" applyBorder="1" applyAlignment="1">
      <alignment horizontal="center" vertical="center"/>
    </xf>
    <xf fontId="25" fillId="0" borderId="0" numFmtId="160" xfId="0" applyNumberFormat="1" applyFont="1" applyAlignment="1">
      <alignment horizontal="center" vertical="center"/>
    </xf>
    <xf fontId="26" fillId="0" borderId="0" numFmtId="160" xfId="0" applyNumberFormat="1" applyFont="1" applyAlignment="1">
      <alignment horizontal="center" vertical="center"/>
    </xf>
    <xf fontId="26" fillId="0" borderId="10" numFmtId="161" xfId="0" applyNumberFormat="1" applyFont="1" applyBorder="1" applyAlignment="1">
      <alignment horizontal="center" vertical="center"/>
    </xf>
    <xf fontId="26" fillId="0" borderId="0" numFmtId="1" xfId="0" applyNumberFormat="1" applyFont="1" applyAlignment="1">
      <alignment horizontal="center" vertical="center"/>
    </xf>
    <xf fontId="24" fillId="0" borderId="0" numFmtId="0" xfId="0" applyFont="1" applyAlignment="1">
      <alignment horizontal="center" vertical="center" wrapText="1"/>
    </xf>
    <xf fontId="20" fillId="0" borderId="10" numFmtId="0" xfId="0" applyFont="1" applyBorder="1" applyAlignment="1">
      <alignment vertical="top" wrapText="1"/>
    </xf>
    <xf fontId="18" fillId="0" borderId="10" numFmtId="160" xfId="0" applyNumberFormat="1" applyFont="1" applyBorder="1" applyAlignment="1">
      <alignment horizontal="center" vertical="center" wrapText="1"/>
    </xf>
    <xf fontId="20" fillId="0" borderId="10" numFmtId="160" xfId="0" applyNumberFormat="1" applyFont="1" applyBorder="1" applyAlignment="1">
      <alignment horizontal="center" vertical="center" wrapText="1"/>
    </xf>
    <xf fontId="20" fillId="0" borderId="10" numFmtId="161" xfId="0" applyNumberFormat="1" applyFont="1" applyBorder="1" applyAlignment="1">
      <alignment horizontal="center" vertical="center" wrapText="1"/>
    </xf>
    <xf fontId="20" fillId="0" borderId="0" numFmtId="160" xfId="0" applyNumberFormat="1" applyFont="1" applyAlignment="1">
      <alignment horizontal="center" vertical="center" wrapText="1"/>
    </xf>
    <xf fontId="20" fillId="0" borderId="0" numFmtId="161" xfId="0" applyNumberFormat="1" applyFont="1" applyAlignment="1">
      <alignment horizontal="center" vertical="center" wrapText="1"/>
    </xf>
    <xf fontId="18" fillId="0" borderId="10" numFmtId="161" xfId="0" applyNumberFormat="1" applyFont="1" applyBorder="1" applyAlignment="1">
      <alignment horizontal="center" vertical="center" wrapText="1"/>
    </xf>
    <xf fontId="18" fillId="0" borderId="0" numFmtId="160" xfId="0" applyNumberFormat="1" applyFont="1" applyAlignment="1">
      <alignment horizontal="center" vertical="center" wrapText="1"/>
    </xf>
    <xf fontId="18" fillId="0" borderId="0" numFmtId="161" xfId="0" applyNumberFormat="1" applyFont="1" applyAlignment="1">
      <alignment horizontal="center" vertical="center" wrapText="1"/>
    </xf>
    <xf fontId="20" fillId="0" borderId="11" numFmtId="160" xfId="0" applyNumberFormat="1" applyFont="1" applyBorder="1" applyAlignment="1">
      <alignment horizontal="center" vertical="center" wrapText="1"/>
    </xf>
    <xf fontId="20" fillId="0" borderId="12" numFmtId="160" xfId="0" applyNumberFormat="1" applyFont="1" applyBorder="1" applyAlignment="1">
      <alignment horizontal="center" vertical="center" wrapText="1"/>
    </xf>
    <xf fontId="20" fillId="0" borderId="23" numFmtId="160" xfId="0" applyNumberFormat="1" applyFont="1" applyBorder="1" applyAlignment="1">
      <alignment horizontal="center" vertical="center" wrapText="1"/>
    </xf>
    <xf fontId="20" fillId="0" borderId="14" numFmtId="160" xfId="0" applyNumberFormat="1" applyFont="1" applyBorder="1" applyAlignment="1">
      <alignment horizontal="center" vertical="center" wrapText="1"/>
    </xf>
    <xf fontId="20" fillId="0" borderId="22" numFmtId="160" xfId="0" applyNumberFormat="1" applyFont="1" applyBorder="1" applyAlignment="1">
      <alignment horizontal="center" vertical="center" wrapText="1"/>
    </xf>
    <xf fontId="24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wrapText="1"/>
    </xf>
    <xf fontId="20" fillId="0" borderId="26" numFmtId="0" xfId="0" applyFont="1" applyBorder="1" applyAlignment="1">
      <alignment horizontal="center" vertical="center" wrapText="1"/>
    </xf>
    <xf fontId="20" fillId="0" borderId="11" numFmtId="160" xfId="0" applyNumberFormat="1" applyFont="1" applyBorder="1" applyAlignment="1">
      <alignment horizontal="center" vertical="center"/>
    </xf>
    <xf fontId="21" fillId="0" borderId="12" numFmtId="160" xfId="0" applyNumberFormat="1" applyFont="1" applyBorder="1" applyAlignment="1">
      <alignment horizontal="center" vertical="center"/>
    </xf>
    <xf fontId="20" fillId="0" borderId="23" numFmtId="160" xfId="0" applyNumberFormat="1" applyFont="1" applyBorder="1" applyAlignment="1">
      <alignment horizontal="center" vertical="center"/>
    </xf>
    <xf fontId="20" fillId="0" borderId="13" numFmtId="160" xfId="0" applyNumberFormat="1" applyFont="1" applyBorder="1" applyAlignment="1">
      <alignment horizontal="center" vertical="center"/>
    </xf>
    <xf fontId="20" fillId="0" borderId="14" numFmtId="161" xfId="0" applyNumberFormat="1" applyFont="1" applyBorder="1" applyAlignment="1">
      <alignment horizontal="center" vertical="center"/>
    </xf>
    <xf fontId="21" fillId="0" borderId="11" numFmtId="0" xfId="0" applyFont="1" applyBorder="1"/>
    <xf fontId="21" fillId="0" borderId="23" numFmtId="160" xfId="0" applyNumberFormat="1" applyFont="1" applyBorder="1" applyAlignment="1">
      <alignment horizontal="center" vertical="center"/>
    </xf>
    <xf fontId="20" fillId="0" borderId="12" numFmtId="0" xfId="0" applyFont="1" applyBorder="1" applyAlignment="1">
      <alignment horizontal="center" vertical="top" wrapText="1"/>
    </xf>
    <xf fontId="20" fillId="0" borderId="23" numFmtId="0" xfId="0" applyFont="1" applyBorder="1" applyAlignment="1">
      <alignment wrapText="1"/>
    </xf>
    <xf fontId="24" fillId="0" borderId="23" numFmtId="0" xfId="0" applyFont="1" applyBorder="1" applyAlignment="1">
      <alignment horizontal="center" vertical="center" wrapText="1"/>
    </xf>
    <xf fontId="20" fillId="0" borderId="14" numFmtId="160" xfId="0" applyNumberFormat="1" applyFont="1" applyBorder="1" applyAlignment="1">
      <alignment horizontal="center" vertical="center"/>
    </xf>
    <xf fontId="20" fillId="0" borderId="12" numFmtId="160" xfId="0" applyNumberFormat="1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top" wrapText="1"/>
    </xf>
    <xf fontId="21" fillId="0" borderId="23" numFmtId="0" xfId="0" applyFont="1" applyBorder="1"/>
    <xf fontId="21" fillId="0" borderId="14" numFmtId="160" xfId="0" applyNumberFormat="1" applyFont="1" applyBorder="1" applyAlignment="1">
      <alignment horizontal="center" vertical="center"/>
    </xf>
    <xf fontId="21" fillId="0" borderId="13" numFmtId="160" xfId="0" applyNumberFormat="1" applyFont="1" applyBorder="1" applyAlignment="1">
      <alignment horizontal="center" vertical="center"/>
    </xf>
    <xf fontId="21" fillId="0" borderId="14" numFmtId="161" xfId="0" applyNumberFormat="1" applyFont="1" applyBorder="1" applyAlignment="1">
      <alignment horizontal="center" vertical="center"/>
    </xf>
    <xf fontId="20" fillId="0" borderId="23" numFmtId="16" xfId="0" applyNumberFormat="1" applyFont="1" applyBorder="1" applyAlignment="1">
      <alignment horizontal="center" vertical="top" wrapText="1"/>
    </xf>
    <xf fontId="20" fillId="0" borderId="23" numFmtId="0" xfId="0" applyFont="1" applyBorder="1" applyAlignment="1">
      <alignment vertical="top" wrapText="1"/>
    </xf>
    <xf fontId="18" fillId="0" borderId="10" numFmtId="161" xfId="0" applyNumberFormat="1" applyFont="1" applyBorder="1" applyAlignment="1">
      <alignment horizontal="center" vertical="center"/>
    </xf>
    <xf fontId="20" fillId="0" borderId="22" numFmtId="160" xfId="0" applyNumberFormat="1" applyFont="1" applyBorder="1" applyAlignment="1">
      <alignment horizontal="center" vertical="center"/>
    </xf>
    <xf fontId="21" fillId="0" borderId="26" numFmtId="0" xfId="0" applyFont="1" applyBorder="1" applyAlignment="1">
      <alignment horizontal="center" vertical="center" wrapText="1"/>
    </xf>
    <xf fontId="21" fillId="0" borderId="18" numFmtId="0" xfId="0" applyFont="1" applyBorder="1" applyAlignment="1">
      <alignment horizontal="left" vertical="center" wrapText="1"/>
    </xf>
    <xf fontId="24" fillId="0" borderId="18" numFmtId="0" xfId="0" applyFont="1" applyBorder="1" applyAlignment="1">
      <alignment horizontal="center" vertical="center" wrapText="1"/>
    </xf>
    <xf fontId="21" fillId="0" borderId="22" numFmtId="0" xfId="0" applyFont="1" applyBorder="1" applyAlignment="1">
      <alignment horizontal="left" vertical="center" wrapText="1"/>
    </xf>
    <xf fontId="21" fillId="0" borderId="21" numFmtId="0" xfId="0" applyFont="1" applyBorder="1" applyAlignment="1">
      <alignment horizontal="center" vertical="center" wrapText="1"/>
    </xf>
    <xf fontId="20" fillId="0" borderId="10" numFmtId="16" xfId="0" applyNumberFormat="1" applyFont="1" applyBorder="1" applyAlignment="1">
      <alignment horizontal="center" vertical="top" wrapText="1"/>
    </xf>
    <xf fontId="20" fillId="0" borderId="11" numFmtId="0" xfId="0" applyFont="1" applyBorder="1" applyAlignment="1">
      <alignment horizontal="left" vertical="center" wrapText="1"/>
    </xf>
    <xf fontId="20" fillId="0" borderId="18" numFmtId="0" xfId="0" applyFont="1" applyBorder="1" applyAlignment="1">
      <alignment horizontal="left" vertical="center" wrapText="1"/>
    </xf>
    <xf fontId="20" fillId="0" borderId="22" numFmtId="0" xfId="0" applyFont="1" applyBorder="1" applyAlignment="1">
      <alignment horizontal="left" vertical="center" wrapText="1"/>
    </xf>
    <xf fontId="20" fillId="0" borderId="11" numFmtId="16" xfId="0" applyNumberFormat="1" applyFont="1" applyBorder="1" applyAlignment="1">
      <alignment horizontal="center" vertical="top" wrapText="1"/>
    </xf>
    <xf fontId="20" fillId="0" borderId="27" numFmtId="16" xfId="0" applyNumberFormat="1" applyFont="1" applyBorder="1" applyAlignment="1">
      <alignment horizontal="center" vertical="top" wrapText="1"/>
    </xf>
    <xf fontId="20" fillId="0" borderId="28" numFmtId="0" xfId="0" applyFont="1" applyBorder="1" applyAlignment="1">
      <alignment horizontal="left" vertical="center" wrapText="1"/>
    </xf>
    <xf fontId="20" fillId="0" borderId="28" numFmtId="0" xfId="0" applyFont="1" applyBorder="1" applyAlignment="1">
      <alignment horizontal="center" vertical="center" wrapText="1"/>
    </xf>
    <xf fontId="20" fillId="0" borderId="29" numFmtId="0" xfId="0" applyFont="1" applyBorder="1" applyAlignment="1">
      <alignment horizontal="center" vertical="center" wrapText="1"/>
    </xf>
    <xf fontId="20" fillId="0" borderId="30" numFmtId="16" xfId="0" applyNumberFormat="1" applyFont="1" applyBorder="1" applyAlignment="1">
      <alignment horizontal="center" vertical="top" wrapText="1"/>
    </xf>
    <xf fontId="20" fillId="0" borderId="10" numFmtId="0" xfId="0" applyFont="1" applyBorder="1" applyAlignment="1">
      <alignment horizontal="left" vertical="center" wrapText="1"/>
    </xf>
    <xf fontId="20" fillId="0" borderId="31" numFmtId="0" xfId="0" applyFont="1" applyBorder="1" applyAlignment="1">
      <alignment horizontal="center" vertical="center" wrapText="1"/>
    </xf>
    <xf fontId="20" fillId="0" borderId="32" numFmtId="16" xfId="0" applyNumberFormat="1" applyFont="1" applyBorder="1" applyAlignment="1">
      <alignment horizontal="center" vertical="top" wrapText="1"/>
    </xf>
    <xf fontId="21" fillId="0" borderId="33" numFmtId="0" xfId="0" applyFont="1" applyBorder="1"/>
    <xf fontId="21" fillId="0" borderId="34" numFmtId="0" xfId="0" applyFont="1" applyBorder="1"/>
    <xf fontId="18" fillId="0" borderId="0" numFmtId="161" xfId="0" applyNumberFormat="1" applyFont="1"/>
    <xf fontId="0" fillId="0" borderId="0" numFmtId="0" xfId="0"/>
    <xf fontId="27" fillId="0" borderId="0" numFmtId="0" xfId="0" applyFont="1"/>
    <xf fontId="21" fillId="0" borderId="10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top" wrapText="1"/>
    </xf>
    <xf fontId="24" fillId="0" borderId="18" numFmtId="0" xfId="0" applyFont="1" applyBorder="1" applyAlignment="1">
      <alignment horizontal="center" vertical="top" wrapText="1"/>
    </xf>
    <xf fontId="24" fillId="0" borderId="12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 wrapText="1"/>
    </xf>
    <xf fontId="24" fillId="0" borderId="0" numFmtId="0" xfId="0" applyFont="1" applyAlignment="1">
      <alignment horizontal="center" vertical="top" wrapText="1"/>
    </xf>
    <xf fontId="19" fillId="0" borderId="10" numFmtId="0" xfId="0" applyFont="1" applyBorder="1" applyAlignment="1">
      <alignment horizontal="center" vertical="center" wrapText="1"/>
    </xf>
    <xf fontId="24" fillId="0" borderId="22" numFmtId="0" xfId="0" applyFont="1" applyBorder="1" applyAlignment="1">
      <alignment horizontal="center" vertical="top" wrapText="1"/>
    </xf>
    <xf fontId="20" fillId="22" borderId="10" numFmtId="0" xfId="0" applyFont="1" applyFill="1" applyBorder="1" applyAlignment="1">
      <alignment horizontal="center" vertical="center" wrapText="1"/>
    </xf>
    <xf fontId="20" fillId="0" borderId="14" numFmtId="10" xfId="0" applyNumberFormat="1" applyFont="1" applyBorder="1" applyAlignment="1">
      <alignment horizontal="left" wrapText="1"/>
    </xf>
    <xf fontId="20" fillId="0" borderId="10" numFmtId="1" xfId="0" applyNumberFormat="1" applyFont="1" applyBorder="1" applyAlignment="1">
      <alignment horizontal="center" vertical="center" wrapText="1"/>
    </xf>
    <xf fontId="20" fillId="0" borderId="0" numFmtId="1" xfId="0" applyNumberFormat="1" applyFont="1" applyAlignment="1">
      <alignment horizontal="center" vertical="center" wrapText="1"/>
    </xf>
    <xf fontId="0" fillId="0" borderId="10" numFmtId="0" xfId="0" applyBorder="1"/>
    <xf fontId="18" fillId="0" borderId="10" numFmtId="0" xfId="0" applyFont="1" applyBorder="1" applyAlignment="1">
      <alignment horizontal="center" vertical="center" wrapText="1"/>
    </xf>
    <xf fontId="18" fillId="0" borderId="0" numFmtId="0" xfId="0" applyFont="1" applyAlignment="1">
      <alignment horizontal="center" vertical="center" wrapText="1"/>
    </xf>
    <xf fontId="20" fillId="0" borderId="10" numFmtId="0" xfId="0" applyFont="1" applyBorder="1" applyAlignment="1">
      <alignment horizontal="left" indent="3" vertical="center" wrapText="1"/>
    </xf>
    <xf fontId="27" fillId="0" borderId="10" numFmtId="0" xfId="0" applyFont="1" applyBorder="1"/>
    <xf fontId="18" fillId="0" borderId="11" numFmtId="0" xfId="0" applyFont="1" applyBorder="1" applyAlignment="1">
      <alignment horizontal="center" vertical="center" wrapText="1"/>
    </xf>
    <xf fontId="18" fillId="0" borderId="22" numFmtId="0" xfId="0" applyFont="1" applyBorder="1" applyAlignment="1">
      <alignment horizontal="center" vertical="center" wrapText="1"/>
    </xf>
    <xf fontId="20" fillId="0" borderId="10" numFmtId="1" xfId="0" applyNumberFormat="1" applyFont="1" applyBorder="1" applyAlignment="1">
      <alignment horizontal="center" vertical="top" wrapText="1"/>
    </xf>
    <xf fontId="20" fillId="0" borderId="12" numFmtId="1" xfId="0" applyNumberFormat="1" applyFont="1" applyBorder="1" applyAlignment="1">
      <alignment horizontal="center" vertical="center" wrapText="1"/>
    </xf>
    <xf fontId="20" fillId="0" borderId="23" numFmtId="1" xfId="0" applyNumberFormat="1" applyFont="1" applyBorder="1" applyAlignment="1">
      <alignment horizontal="center" vertical="center" wrapText="1"/>
    </xf>
    <xf fontId="20" fillId="0" borderId="14" numFmtId="1" xfId="0" applyNumberFormat="1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0" workbookViewId="0">
      <pane xSplit="2" ySplit="7" topLeftCell="C8" activePane="bottomRight" state="frozen"/>
      <selection activeCell="C7" activeCellId="0" sqref="C7:C14"/>
    </sheetView>
  </sheetViews>
  <sheetFormatPr defaultRowHeight="12.75" customHeight="1"/>
  <cols>
    <col customWidth="1" min="1" max="1" style="1" width="4"/>
    <col customWidth="1" min="2" max="2" style="2" width="24"/>
    <col customWidth="1" min="3" max="3" style="3" width="11.85546875"/>
    <col customWidth="1" min="4" max="4" style="2" width="7.57421875"/>
    <col customWidth="1" min="5" max="5" style="2" width="8.00390625"/>
    <col customWidth="1" min="6" max="6" style="2" width="6.7109375"/>
    <col customWidth="1" min="7" max="7" style="2" width="11.85546875"/>
    <col customWidth="1" min="8" max="8" style="2" width="7.5703125"/>
    <col customWidth="1" min="9" max="9" style="2" width="12.42578125"/>
    <col customWidth="1" min="10" max="10" style="2" width="10.85546875"/>
    <col customWidth="1" min="11" max="11" style="2" width="6.7109375"/>
    <col customWidth="1" min="12" max="12" style="2" width="12.28125"/>
    <col customWidth="1" min="13" max="13" style="2" width="7.8515625"/>
    <col customWidth="1" min="14" max="14" style="2" width="11.57421875"/>
    <col customWidth="1" min="15" max="15" style="2" width="10.28125"/>
    <col customWidth="1" min="16" max="16" style="2" width="6.7109375"/>
    <col customWidth="1" min="17" max="17" style="2" width="11.85546875"/>
    <col customWidth="1" min="18" max="18" style="2" width="7.28515625"/>
    <col customWidth="1" min="19" max="19" style="2" width="12.42578125"/>
    <col customWidth="1" min="20" max="20" style="2" width="11"/>
    <col customWidth="1" min="21" max="21" style="2" width="8"/>
    <col customWidth="1" min="22" max="22" style="2" width="11.85546875"/>
    <col customWidth="1" min="23" max="23" style="2" width="7.140625"/>
    <col customWidth="1" min="24" max="24" style="2" width="11.140625"/>
    <col customWidth="1" min="25" max="25" style="2" width="10.7109375"/>
    <col customWidth="1" min="26" max="26" style="2" width="6.85546875"/>
    <col customWidth="1" min="27" max="27" style="2" width="6.57421875"/>
    <col customWidth="1" min="28" max="261" style="2" width="11.85546875"/>
  </cols>
  <sheetData>
    <row r="1">
      <c r="Y1" s="4" t="s">
        <v>0</v>
      </c>
    </row>
    <row r="2" ht="30.7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6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8" customFormat="1" ht="23.25" customHeight="1">
      <c r="A4" s="9"/>
      <c r="B4" s="10" t="s">
        <v>2</v>
      </c>
      <c r="C4" s="11" t="s">
        <v>3</v>
      </c>
      <c r="D4" s="9" t="s">
        <v>4</v>
      </c>
      <c r="E4" s="9"/>
      <c r="F4" s="12" t="s">
        <v>5</v>
      </c>
      <c r="G4" s="13" t="s">
        <v>6</v>
      </c>
      <c r="H4" s="14"/>
      <c r="I4" s="14"/>
      <c r="J4" s="14"/>
      <c r="K4" s="14"/>
      <c r="L4" s="14"/>
      <c r="M4" s="14"/>
      <c r="N4" s="14"/>
      <c r="O4" s="14"/>
      <c r="P4" s="15"/>
      <c r="Q4" s="16" t="s">
        <v>7</v>
      </c>
      <c r="R4" s="17"/>
      <c r="S4" s="17"/>
      <c r="T4" s="17"/>
      <c r="U4" s="18"/>
      <c r="V4" s="16" t="s">
        <v>8</v>
      </c>
      <c r="W4" s="17"/>
      <c r="X4" s="17"/>
      <c r="Y4" s="17"/>
      <c r="Z4" s="18"/>
    </row>
    <row r="5" s="8" customFormat="1" ht="23.25" customHeight="1">
      <c r="A5" s="9"/>
      <c r="B5" s="10"/>
      <c r="C5" s="11"/>
      <c r="D5" s="19" t="s">
        <v>9</v>
      </c>
      <c r="E5" s="19" t="s">
        <v>10</v>
      </c>
      <c r="F5" s="20"/>
      <c r="G5" s="16" t="s">
        <v>11</v>
      </c>
      <c r="H5" s="17"/>
      <c r="I5" s="17"/>
      <c r="J5" s="17"/>
      <c r="K5" s="18"/>
      <c r="L5" s="21" t="s">
        <v>12</v>
      </c>
      <c r="M5" s="21"/>
      <c r="N5" s="21"/>
      <c r="O5" s="21"/>
      <c r="P5" s="21"/>
      <c r="Q5" s="22"/>
      <c r="R5" s="23"/>
      <c r="S5" s="23"/>
      <c r="T5" s="23"/>
      <c r="U5" s="24"/>
      <c r="V5" s="22"/>
      <c r="W5" s="23"/>
      <c r="X5" s="23"/>
      <c r="Y5" s="23"/>
      <c r="Z5" s="24"/>
    </row>
    <row r="6" s="8" customFormat="1" ht="48">
      <c r="A6" s="9"/>
      <c r="B6" s="10"/>
      <c r="C6" s="11"/>
      <c r="D6" s="25"/>
      <c r="E6" s="25"/>
      <c r="F6" s="26"/>
      <c r="G6" s="27" t="s">
        <v>13</v>
      </c>
      <c r="H6" s="27" t="s">
        <v>14</v>
      </c>
      <c r="I6" s="28" t="s">
        <v>15</v>
      </c>
      <c r="J6" s="29" t="s">
        <v>16</v>
      </c>
      <c r="K6" s="30" t="s">
        <v>17</v>
      </c>
      <c r="L6" s="31" t="s">
        <v>13</v>
      </c>
      <c r="M6" s="14" t="s">
        <v>14</v>
      </c>
      <c r="N6" s="32" t="s">
        <v>15</v>
      </c>
      <c r="O6" s="33" t="s">
        <v>16</v>
      </c>
      <c r="P6" s="31" t="s">
        <v>17</v>
      </c>
      <c r="Q6" s="15" t="s">
        <v>13</v>
      </c>
      <c r="R6" s="34" t="s">
        <v>14</v>
      </c>
      <c r="S6" s="34" t="s">
        <v>15</v>
      </c>
      <c r="T6" s="34" t="s">
        <v>16</v>
      </c>
      <c r="U6" s="34" t="s">
        <v>17</v>
      </c>
      <c r="V6" s="34" t="s">
        <v>13</v>
      </c>
      <c r="W6" s="34" t="s">
        <v>14</v>
      </c>
      <c r="X6" s="34" t="s">
        <v>15</v>
      </c>
      <c r="Y6" s="34" t="s">
        <v>16</v>
      </c>
      <c r="Z6" s="34" t="s">
        <v>17</v>
      </c>
    </row>
    <row r="7" s="8" customFormat="1">
      <c r="A7" s="9">
        <v>1</v>
      </c>
      <c r="B7" s="9">
        <v>2</v>
      </c>
      <c r="C7" s="11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25">
        <v>10</v>
      </c>
      <c r="K7" s="9">
        <v>11</v>
      </c>
      <c r="L7" s="25">
        <v>7</v>
      </c>
      <c r="M7" s="35">
        <v>8</v>
      </c>
      <c r="N7" s="25">
        <v>9</v>
      </c>
      <c r="O7" s="35">
        <v>10</v>
      </c>
      <c r="P7" s="25">
        <v>11</v>
      </c>
      <c r="Q7" s="9">
        <v>7</v>
      </c>
      <c r="R7" s="9">
        <v>8</v>
      </c>
      <c r="S7" s="9">
        <v>9</v>
      </c>
      <c r="T7" s="9">
        <v>10</v>
      </c>
      <c r="U7" s="9">
        <v>11</v>
      </c>
      <c r="V7" s="9">
        <v>7</v>
      </c>
      <c r="W7" s="9">
        <v>8</v>
      </c>
      <c r="X7" s="9">
        <v>9</v>
      </c>
      <c r="Y7" s="9">
        <v>10</v>
      </c>
      <c r="Z7" s="9">
        <v>11</v>
      </c>
    </row>
    <row r="8" hidden="1">
      <c r="A8" s="36"/>
      <c r="B8" s="37" t="s">
        <v>18</v>
      </c>
      <c r="C8" s="38" t="s">
        <v>19</v>
      </c>
      <c r="D8" s="34">
        <v>2019</v>
      </c>
      <c r="E8" s="34">
        <v>2026</v>
      </c>
      <c r="F8" s="34">
        <v>2019</v>
      </c>
      <c r="G8" s="39">
        <f t="shared" ref="G8:G15" si="0">H8+I8+J8+K8</f>
        <v>10727</v>
      </c>
      <c r="H8" s="39">
        <f t="shared" ref="H8:H15" si="1">H17+H62+H89</f>
        <v>0</v>
      </c>
      <c r="I8" s="39">
        <f t="shared" ref="I8:I15" si="2">I17+I62+I89</f>
        <v>10000</v>
      </c>
      <c r="J8" s="39">
        <f t="shared" ref="J8:J15" si="3">J17+J62+J89</f>
        <v>727</v>
      </c>
      <c r="K8" s="40">
        <f t="shared" ref="K8:K15" si="4">K17+K62+K89</f>
        <v>0</v>
      </c>
      <c r="L8" s="41">
        <f t="shared" ref="L8:L9" si="5">M8+N8+O8+P8</f>
        <v>10727</v>
      </c>
      <c r="M8" s="39">
        <f t="shared" ref="M8:M15" si="6">M17+M62+M89</f>
        <v>0</v>
      </c>
      <c r="N8" s="41">
        <f t="shared" ref="N8:N15" si="7">N17+N62+N89</f>
        <v>10000</v>
      </c>
      <c r="O8" s="39">
        <f t="shared" ref="O8:O15" si="8">O17+O62+O89</f>
        <v>727</v>
      </c>
      <c r="P8" s="42">
        <f t="shared" ref="P8:P15" si="9">P17+P62+P89</f>
        <v>0</v>
      </c>
      <c r="Q8" s="39">
        <f t="shared" ref="Q8:Q9" si="10">R8+S8+T8+U8</f>
        <v>10727</v>
      </c>
      <c r="R8" s="39">
        <f t="shared" ref="R8:R15" si="11">R17+R62+R89</f>
        <v>0</v>
      </c>
      <c r="S8" s="39">
        <f t="shared" ref="S8:S15" si="12">S17+S62+S89</f>
        <v>10000</v>
      </c>
      <c r="T8" s="39">
        <f t="shared" ref="T8:T15" si="13">T17+T62+T89</f>
        <v>727</v>
      </c>
      <c r="U8" s="40">
        <f t="shared" ref="U8:U15" si="14">U17+U62+U89</f>
        <v>0</v>
      </c>
      <c r="V8" s="39">
        <f t="shared" ref="V8:V9" si="15">W8+X8+Y8+Z8</f>
        <v>10727</v>
      </c>
      <c r="W8" s="39">
        <f t="shared" ref="W8:W15" si="16">W17+W62+W89</f>
        <v>0</v>
      </c>
      <c r="X8" s="39">
        <f t="shared" ref="X8:X15" si="17">X17+X62+X89</f>
        <v>10000</v>
      </c>
      <c r="Y8" s="39">
        <f t="shared" ref="Y8:Y15" si="18">Y17+Y62+Y89</f>
        <v>727</v>
      </c>
      <c r="Z8" s="40">
        <f t="shared" ref="Z8:Z15" si="19">Z17+Z62+Z89</f>
        <v>0</v>
      </c>
    </row>
    <row r="9" hidden="1">
      <c r="A9" s="36"/>
      <c r="B9" s="37"/>
      <c r="C9" s="38"/>
      <c r="D9" s="34"/>
      <c r="E9" s="34"/>
      <c r="F9" s="34">
        <v>2020</v>
      </c>
      <c r="G9" s="39">
        <f t="shared" si="0"/>
        <v>10860.1</v>
      </c>
      <c r="H9" s="39">
        <f t="shared" si="1"/>
        <v>0</v>
      </c>
      <c r="I9" s="39">
        <f t="shared" si="2"/>
        <v>10000</v>
      </c>
      <c r="J9" s="39">
        <f t="shared" si="3"/>
        <v>860.09999999999991</v>
      </c>
      <c r="K9" s="40">
        <f t="shared" si="4"/>
        <v>0</v>
      </c>
      <c r="L9" s="39">
        <f t="shared" si="5"/>
        <v>10860.1</v>
      </c>
      <c r="M9" s="41">
        <f t="shared" si="6"/>
        <v>0</v>
      </c>
      <c r="N9" s="39">
        <f t="shared" si="7"/>
        <v>10000</v>
      </c>
      <c r="O9" s="41">
        <f t="shared" si="8"/>
        <v>860.09999999999991</v>
      </c>
      <c r="P9" s="40">
        <f t="shared" si="9"/>
        <v>0</v>
      </c>
      <c r="Q9" s="39">
        <f t="shared" si="10"/>
        <v>10860.1</v>
      </c>
      <c r="R9" s="39">
        <f t="shared" si="11"/>
        <v>0</v>
      </c>
      <c r="S9" s="39">
        <f t="shared" si="12"/>
        <v>10000</v>
      </c>
      <c r="T9" s="39">
        <f t="shared" si="13"/>
        <v>860.09999999999991</v>
      </c>
      <c r="U9" s="40">
        <f t="shared" si="14"/>
        <v>0</v>
      </c>
      <c r="V9" s="39">
        <f t="shared" si="15"/>
        <v>10742.1</v>
      </c>
      <c r="W9" s="39">
        <f t="shared" si="16"/>
        <v>0</v>
      </c>
      <c r="X9" s="39">
        <f t="shared" si="17"/>
        <v>10000</v>
      </c>
      <c r="Y9" s="39">
        <f t="shared" si="18"/>
        <v>742.10000000000002</v>
      </c>
      <c r="Z9" s="40">
        <f t="shared" si="19"/>
        <v>0</v>
      </c>
    </row>
    <row r="10" hidden="1">
      <c r="A10" s="36"/>
      <c r="B10" s="37"/>
      <c r="C10" s="38"/>
      <c r="D10" s="34"/>
      <c r="E10" s="34"/>
      <c r="F10" s="34">
        <v>2021</v>
      </c>
      <c r="G10" s="39">
        <f t="shared" si="0"/>
        <v>12258.300020000001</v>
      </c>
      <c r="H10" s="39">
        <f t="shared" si="1"/>
        <v>0</v>
      </c>
      <c r="I10" s="39">
        <f t="shared" si="2"/>
        <v>9999.9998200000009</v>
      </c>
      <c r="J10" s="39">
        <f t="shared" si="3"/>
        <v>2258.3001999999997</v>
      </c>
      <c r="K10" s="40">
        <f t="shared" si="4"/>
        <v>0</v>
      </c>
      <c r="L10" s="41">
        <f t="shared" ref="L10:L73" si="20">M10+N10+O10+P10</f>
        <v>12257.407200000001</v>
      </c>
      <c r="M10" s="39">
        <f t="shared" si="6"/>
        <v>0</v>
      </c>
      <c r="N10" s="41">
        <f t="shared" si="7"/>
        <v>9999.1596900000004</v>
      </c>
      <c r="O10" s="39">
        <f t="shared" si="8"/>
        <v>2258.2475100000001</v>
      </c>
      <c r="P10" s="42">
        <f t="shared" si="9"/>
        <v>0</v>
      </c>
      <c r="Q10" s="39">
        <f t="shared" ref="Q10:Q73" si="21">R10+S10+T10+U10</f>
        <v>12257.407200000001</v>
      </c>
      <c r="R10" s="39">
        <f t="shared" si="11"/>
        <v>0</v>
      </c>
      <c r="S10" s="39">
        <f t="shared" si="12"/>
        <v>9999.1596900000004</v>
      </c>
      <c r="T10" s="39">
        <f t="shared" si="13"/>
        <v>2258.2475100000001</v>
      </c>
      <c r="U10" s="40">
        <f t="shared" si="14"/>
        <v>0</v>
      </c>
      <c r="V10" s="39">
        <f t="shared" ref="V10:V73" si="22">W10+X10+Y10+Z10</f>
        <v>11608.45703</v>
      </c>
      <c r="W10" s="39">
        <f t="shared" si="16"/>
        <v>0</v>
      </c>
      <c r="X10" s="39">
        <f t="shared" si="17"/>
        <v>9999.159529999999</v>
      </c>
      <c r="Y10" s="39">
        <f t="shared" si="18"/>
        <v>1609.2975000000001</v>
      </c>
      <c r="Z10" s="40">
        <f t="shared" si="19"/>
        <v>0</v>
      </c>
    </row>
    <row r="11" ht="12" hidden="1" customHeight="1">
      <c r="A11" s="36"/>
      <c r="B11" s="37"/>
      <c r="C11" s="38"/>
      <c r="D11" s="34"/>
      <c r="E11" s="34"/>
      <c r="F11" s="34">
        <v>2022</v>
      </c>
      <c r="G11" s="39">
        <f t="shared" si="0"/>
        <v>10953.25714</v>
      </c>
      <c r="H11" s="40">
        <f t="shared" si="1"/>
        <v>0</v>
      </c>
      <c r="I11" s="39">
        <f t="shared" si="2"/>
        <v>9776</v>
      </c>
      <c r="J11" s="39">
        <f t="shared" si="3"/>
        <v>1177.2571399999999</v>
      </c>
      <c r="K11" s="40">
        <f t="shared" si="4"/>
        <v>0</v>
      </c>
      <c r="L11" s="39">
        <f t="shared" si="20"/>
        <v>10953.25714</v>
      </c>
      <c r="M11" s="42">
        <f t="shared" si="6"/>
        <v>0</v>
      </c>
      <c r="N11" s="39">
        <f t="shared" si="7"/>
        <v>9776</v>
      </c>
      <c r="O11" s="41">
        <f t="shared" si="8"/>
        <v>1177.2571399999999</v>
      </c>
      <c r="P11" s="40">
        <f t="shared" si="9"/>
        <v>0</v>
      </c>
      <c r="Q11" s="39">
        <f t="shared" si="21"/>
        <v>10953.25714</v>
      </c>
      <c r="R11" s="40">
        <f t="shared" si="11"/>
        <v>0</v>
      </c>
      <c r="S11" s="39">
        <f t="shared" si="12"/>
        <v>9776</v>
      </c>
      <c r="T11" s="39">
        <f t="shared" si="13"/>
        <v>1177.2571399999999</v>
      </c>
      <c r="U11" s="40">
        <f t="shared" si="14"/>
        <v>0</v>
      </c>
      <c r="V11" s="39">
        <f t="shared" si="22"/>
        <v>10778.25714</v>
      </c>
      <c r="W11" s="40">
        <f t="shared" si="16"/>
        <v>0</v>
      </c>
      <c r="X11" s="39">
        <f t="shared" si="17"/>
        <v>9776</v>
      </c>
      <c r="Y11" s="39">
        <f t="shared" si="18"/>
        <v>1002.2571399999999</v>
      </c>
      <c r="Z11" s="40">
        <f t="shared" si="19"/>
        <v>0</v>
      </c>
    </row>
    <row r="12" ht="12.75" hidden="1">
      <c r="A12" s="36"/>
      <c r="B12" s="37"/>
      <c r="C12" s="38"/>
      <c r="D12" s="34"/>
      <c r="E12" s="34"/>
      <c r="F12" s="34">
        <v>2023</v>
      </c>
      <c r="G12" s="39">
        <f t="shared" si="0"/>
        <v>10897.444439999999</v>
      </c>
      <c r="H12" s="40">
        <f t="shared" si="1"/>
        <v>0</v>
      </c>
      <c r="I12" s="39">
        <f t="shared" si="2"/>
        <v>9778</v>
      </c>
      <c r="J12" s="39">
        <f t="shared" si="3"/>
        <v>1119.44444</v>
      </c>
      <c r="K12" s="40">
        <f t="shared" si="4"/>
        <v>0</v>
      </c>
      <c r="L12" s="41">
        <f t="shared" si="20"/>
        <v>10897.444439999999</v>
      </c>
      <c r="M12" s="39">
        <f t="shared" si="6"/>
        <v>0</v>
      </c>
      <c r="N12" s="41">
        <f t="shared" si="7"/>
        <v>9778</v>
      </c>
      <c r="O12" s="39">
        <f t="shared" si="8"/>
        <v>1119.44444</v>
      </c>
      <c r="P12" s="42">
        <f t="shared" si="9"/>
        <v>0</v>
      </c>
      <c r="Q12" s="39">
        <f t="shared" si="21"/>
        <v>10897.444439999999</v>
      </c>
      <c r="R12" s="39">
        <f t="shared" si="11"/>
        <v>0</v>
      </c>
      <c r="S12" s="39">
        <f t="shared" si="12"/>
        <v>9778</v>
      </c>
      <c r="T12" s="39">
        <f t="shared" si="13"/>
        <v>1119.44444</v>
      </c>
      <c r="U12" s="40">
        <f t="shared" si="14"/>
        <v>0</v>
      </c>
      <c r="V12" s="39">
        <f t="shared" si="22"/>
        <v>10897.444439999999</v>
      </c>
      <c r="W12" s="39">
        <f t="shared" si="16"/>
        <v>0</v>
      </c>
      <c r="X12" s="39">
        <f t="shared" si="17"/>
        <v>9778</v>
      </c>
      <c r="Y12" s="39">
        <f t="shared" si="18"/>
        <v>1119.44444</v>
      </c>
      <c r="Z12" s="40">
        <f t="shared" si="19"/>
        <v>0</v>
      </c>
    </row>
    <row r="13" ht="100.5" customHeight="1">
      <c r="A13" s="36"/>
      <c r="B13" s="37"/>
      <c r="C13" s="38"/>
      <c r="D13" s="34"/>
      <c r="E13" s="34"/>
      <c r="F13" s="34">
        <v>2024</v>
      </c>
      <c r="G13" s="39">
        <f t="shared" si="0"/>
        <v>10659.819100000001</v>
      </c>
      <c r="H13" s="43">
        <f t="shared" si="1"/>
        <v>0</v>
      </c>
      <c r="I13" s="39">
        <f t="shared" si="2"/>
        <v>9456</v>
      </c>
      <c r="J13" s="39">
        <f t="shared" si="3"/>
        <v>1203.8190999999999</v>
      </c>
      <c r="K13" s="40">
        <f t="shared" si="4"/>
        <v>0</v>
      </c>
      <c r="L13" s="39">
        <f t="shared" si="20"/>
        <v>10659.819100000001</v>
      </c>
      <c r="M13" s="44">
        <f t="shared" si="6"/>
        <v>0</v>
      </c>
      <c r="N13" s="39">
        <f t="shared" si="7"/>
        <v>9456</v>
      </c>
      <c r="O13" s="41">
        <f t="shared" si="8"/>
        <v>1203.8190999999999</v>
      </c>
      <c r="P13" s="43">
        <f t="shared" si="9"/>
        <v>0</v>
      </c>
      <c r="Q13" s="39">
        <f t="shared" si="21"/>
        <v>7256.7109999999993</v>
      </c>
      <c r="R13" s="43">
        <f t="shared" si="11"/>
        <v>0</v>
      </c>
      <c r="S13" s="39">
        <f t="shared" si="12"/>
        <v>6458.4727899999998</v>
      </c>
      <c r="T13" s="39">
        <f t="shared" si="13"/>
        <v>798.23820999999998</v>
      </c>
      <c r="U13" s="43">
        <f t="shared" si="14"/>
        <v>0</v>
      </c>
      <c r="V13" s="39">
        <f t="shared" si="22"/>
        <v>7256.7109999999993</v>
      </c>
      <c r="W13" s="43">
        <f t="shared" si="16"/>
        <v>0</v>
      </c>
      <c r="X13" s="39">
        <f t="shared" si="17"/>
        <v>6458.4727899999998</v>
      </c>
      <c r="Y13" s="39">
        <f t="shared" si="18"/>
        <v>798.23820999999998</v>
      </c>
      <c r="Z13" s="43">
        <f t="shared" si="19"/>
        <v>0</v>
      </c>
      <c r="AB13" s="2"/>
    </row>
    <row r="14" hidden="1">
      <c r="A14" s="36"/>
      <c r="B14" s="37"/>
      <c r="C14" s="38"/>
      <c r="D14" s="34"/>
      <c r="E14" s="34"/>
      <c r="F14" s="34">
        <v>2025</v>
      </c>
      <c r="G14" s="39">
        <f>H14+I14+J14+K14</f>
        <v>11100.78889</v>
      </c>
      <c r="H14" s="43">
        <f t="shared" si="1"/>
        <v>0</v>
      </c>
      <c r="I14" s="39">
        <f t="shared" si="2"/>
        <v>9962</v>
      </c>
      <c r="J14" s="39">
        <f t="shared" si="3"/>
        <v>1138.78889</v>
      </c>
      <c r="K14" s="40">
        <f t="shared" si="4"/>
        <v>0</v>
      </c>
      <c r="L14" s="41">
        <f t="shared" si="20"/>
        <v>11100.78889</v>
      </c>
      <c r="M14" s="43">
        <f t="shared" si="6"/>
        <v>0</v>
      </c>
      <c r="N14" s="41">
        <f t="shared" si="7"/>
        <v>9962</v>
      </c>
      <c r="O14" s="39">
        <f t="shared" si="8"/>
        <v>1138.78889</v>
      </c>
      <c r="P14" s="42">
        <f t="shared" si="9"/>
        <v>0</v>
      </c>
      <c r="Q14" s="39">
        <f t="shared" si="21"/>
        <v>0</v>
      </c>
      <c r="R14" s="43">
        <f t="shared" si="11"/>
        <v>0</v>
      </c>
      <c r="S14" s="39">
        <f t="shared" si="12"/>
        <v>0</v>
      </c>
      <c r="T14" s="39">
        <f t="shared" si="13"/>
        <v>0</v>
      </c>
      <c r="U14" s="40">
        <f t="shared" si="14"/>
        <v>0</v>
      </c>
      <c r="V14" s="39">
        <f t="shared" si="22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40">
        <f t="shared" si="19"/>
        <v>0</v>
      </c>
      <c r="AB14" s="2"/>
    </row>
    <row r="15" hidden="1">
      <c r="A15" s="36"/>
      <c r="B15" s="37"/>
      <c r="C15" s="38"/>
      <c r="D15" s="34"/>
      <c r="E15" s="34"/>
      <c r="F15" s="34">
        <v>2026</v>
      </c>
      <c r="G15" s="39">
        <f t="shared" si="0"/>
        <v>11117.700000000001</v>
      </c>
      <c r="H15" s="43">
        <f t="shared" si="1"/>
        <v>0</v>
      </c>
      <c r="I15" s="39">
        <f t="shared" si="2"/>
        <v>10073</v>
      </c>
      <c r="J15" s="39">
        <f t="shared" si="3"/>
        <v>1044.7</v>
      </c>
      <c r="K15" s="40">
        <f t="shared" si="4"/>
        <v>0</v>
      </c>
      <c r="L15" s="39">
        <f t="shared" si="20"/>
        <v>11106.63077</v>
      </c>
      <c r="M15" s="44">
        <f t="shared" si="6"/>
        <v>0</v>
      </c>
      <c r="N15" s="39">
        <f t="shared" si="7"/>
        <v>10073</v>
      </c>
      <c r="O15" s="41">
        <f t="shared" si="8"/>
        <v>1033.63077</v>
      </c>
      <c r="P15" s="40">
        <f t="shared" si="9"/>
        <v>0</v>
      </c>
      <c r="Q15" s="39">
        <f t="shared" si="21"/>
        <v>0</v>
      </c>
      <c r="R15" s="43">
        <f t="shared" si="11"/>
        <v>0</v>
      </c>
      <c r="S15" s="39">
        <f t="shared" si="12"/>
        <v>0</v>
      </c>
      <c r="T15" s="39">
        <f t="shared" si="13"/>
        <v>0</v>
      </c>
      <c r="U15" s="40">
        <f t="shared" si="14"/>
        <v>0</v>
      </c>
      <c r="V15" s="39">
        <f t="shared" si="22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40">
        <f t="shared" si="19"/>
        <v>0</v>
      </c>
      <c r="AB15" s="2"/>
    </row>
    <row r="16" s="8" customFormat="1" hidden="1">
      <c r="A16" s="36"/>
      <c r="B16" s="45" t="s">
        <v>20</v>
      </c>
      <c r="C16" s="45"/>
      <c r="D16" s="45"/>
      <c r="E16" s="45"/>
      <c r="F16" s="45"/>
      <c r="G16" s="39">
        <f t="shared" ref="G16:G79" si="23">H16+I16+J16+K16</f>
        <v>88574.409589999996</v>
      </c>
      <c r="H16" s="43">
        <f>SUM(H8:H15)</f>
        <v>0</v>
      </c>
      <c r="I16" s="39">
        <f>SUM(I8:I15)</f>
        <v>79044.999819999997</v>
      </c>
      <c r="J16" s="39">
        <f>SUM(J8:J15)</f>
        <v>9529.4097700000002</v>
      </c>
      <c r="K16" s="40">
        <f>SUM(K8:K15)</f>
        <v>0</v>
      </c>
      <c r="L16" s="41">
        <f t="shared" si="20"/>
        <v>88562.447539999994</v>
      </c>
      <c r="M16" s="43">
        <f>SUM(M8:M15)</f>
        <v>0</v>
      </c>
      <c r="N16" s="41">
        <f>SUM(N8:N15)</f>
        <v>79044.15969</v>
      </c>
      <c r="O16" s="39">
        <f>SUM(O8:O15)</f>
        <v>9518.2878500000006</v>
      </c>
      <c r="P16" s="42">
        <f>SUM(P8:P15)</f>
        <v>0</v>
      </c>
      <c r="Q16" s="39">
        <f t="shared" si="21"/>
        <v>62951.919779999997</v>
      </c>
      <c r="R16" s="43">
        <f>SUM(R8:R15)</f>
        <v>0</v>
      </c>
      <c r="S16" s="39">
        <f>SUM(S8:S15)</f>
        <v>56011.63248</v>
      </c>
      <c r="T16" s="39">
        <f>SUM(T8:T15)</f>
        <v>6940.2873</v>
      </c>
      <c r="U16" s="40">
        <f>SUM(U8:U15)</f>
        <v>0</v>
      </c>
      <c r="V16" s="39">
        <f t="shared" si="22"/>
        <v>62009.96961</v>
      </c>
      <c r="W16" s="39">
        <f>SUM(W8:W15)</f>
        <v>0</v>
      </c>
      <c r="X16" s="39">
        <f>SUM(X8:X15)</f>
        <v>56011.632319999997</v>
      </c>
      <c r="Y16" s="39">
        <f>SUM(Y8:Y15)</f>
        <v>5998.3372899999995</v>
      </c>
      <c r="Z16" s="40">
        <f>SUM(Z8:Z15)</f>
        <v>0</v>
      </c>
      <c r="AB16" s="8"/>
    </row>
    <row r="17" hidden="1">
      <c r="A17" s="9" t="s">
        <v>21</v>
      </c>
      <c r="B17" s="37" t="s">
        <v>22</v>
      </c>
      <c r="C17" s="46" t="s">
        <v>19</v>
      </c>
      <c r="D17" s="34">
        <v>2019</v>
      </c>
      <c r="E17" s="34">
        <v>2026</v>
      </c>
      <c r="F17" s="34">
        <v>2019</v>
      </c>
      <c r="G17" s="39">
        <f t="shared" si="23"/>
        <v>10625</v>
      </c>
      <c r="H17" s="47">
        <f t="shared" ref="H17:H24" si="24">H26+H35+H44</f>
        <v>0</v>
      </c>
      <c r="I17" s="48">
        <f t="shared" ref="I17:I21" si="25">I26+I35+I44</f>
        <v>10000</v>
      </c>
      <c r="J17" s="48">
        <f t="shared" ref="J17:J21" si="26">J26+J35+J44</f>
        <v>625</v>
      </c>
      <c r="K17" s="49">
        <f t="shared" ref="K17:K24" si="27">K26+K35+K44</f>
        <v>0</v>
      </c>
      <c r="L17" s="39">
        <f t="shared" si="20"/>
        <v>10625</v>
      </c>
      <c r="M17" s="50">
        <f t="shared" ref="M17:M24" si="28">M26+M35+M44</f>
        <v>0</v>
      </c>
      <c r="N17" s="48">
        <f t="shared" ref="N17:N21" si="29">N26+N35+N44</f>
        <v>10000</v>
      </c>
      <c r="O17" s="51">
        <f t="shared" ref="O17:O21" si="30">O26+O35+O44</f>
        <v>625</v>
      </c>
      <c r="P17" s="49">
        <f t="shared" ref="P17:P24" si="31">P26+P35+P44</f>
        <v>0</v>
      </c>
      <c r="Q17" s="39">
        <f t="shared" si="21"/>
        <v>10625</v>
      </c>
      <c r="R17" s="47">
        <f t="shared" ref="R17:R24" si="32">R26+R35+R44</f>
        <v>0</v>
      </c>
      <c r="S17" s="48">
        <f t="shared" ref="S17:S24" si="33">S26+S35+S44</f>
        <v>10000</v>
      </c>
      <c r="T17" s="48">
        <f t="shared" ref="T17:T24" si="34">T26+T35+T44</f>
        <v>625</v>
      </c>
      <c r="U17" s="49">
        <f t="shared" ref="U17:U24" si="35">U26+U35+U44</f>
        <v>0</v>
      </c>
      <c r="V17" s="39">
        <f t="shared" si="22"/>
        <v>10625</v>
      </c>
      <c r="W17" s="48">
        <f t="shared" ref="W17:W24" si="36">W26+W35+W44</f>
        <v>0</v>
      </c>
      <c r="X17" s="48">
        <f t="shared" ref="X17:X24" si="37">X26+X35+X44</f>
        <v>10000</v>
      </c>
      <c r="Y17" s="48">
        <f t="shared" ref="Y17:Y24" si="38">Y26+Y35+Y44</f>
        <v>625</v>
      </c>
      <c r="Z17" s="49">
        <f t="shared" ref="Z17:Z24" si="39">Z26+Z35+Z44</f>
        <v>0</v>
      </c>
      <c r="AB17" s="2"/>
    </row>
    <row r="18" hidden="1">
      <c r="A18" s="9"/>
      <c r="B18" s="37"/>
      <c r="C18" s="38"/>
      <c r="D18" s="34"/>
      <c r="E18" s="34"/>
      <c r="F18" s="34">
        <v>2020</v>
      </c>
      <c r="G18" s="39">
        <f t="shared" si="23"/>
        <v>10625</v>
      </c>
      <c r="H18" s="47">
        <f t="shared" si="24"/>
        <v>0</v>
      </c>
      <c r="I18" s="48">
        <f t="shared" si="25"/>
        <v>10000</v>
      </c>
      <c r="J18" s="48">
        <f t="shared" si="26"/>
        <v>625</v>
      </c>
      <c r="K18" s="49">
        <f t="shared" si="27"/>
        <v>0</v>
      </c>
      <c r="L18" s="41">
        <f t="shared" si="20"/>
        <v>10625</v>
      </c>
      <c r="M18" s="47">
        <f t="shared" si="28"/>
        <v>0</v>
      </c>
      <c r="N18" s="51">
        <f t="shared" si="29"/>
        <v>10000</v>
      </c>
      <c r="O18" s="48">
        <f t="shared" si="30"/>
        <v>625</v>
      </c>
      <c r="P18" s="52">
        <f t="shared" si="31"/>
        <v>0</v>
      </c>
      <c r="Q18" s="39">
        <f t="shared" si="21"/>
        <v>10625</v>
      </c>
      <c r="R18" s="47">
        <f t="shared" si="32"/>
        <v>0</v>
      </c>
      <c r="S18" s="48">
        <f t="shared" si="33"/>
        <v>10000</v>
      </c>
      <c r="T18" s="48">
        <f t="shared" si="34"/>
        <v>625</v>
      </c>
      <c r="U18" s="49">
        <f t="shared" si="35"/>
        <v>0</v>
      </c>
      <c r="V18" s="39">
        <f t="shared" si="22"/>
        <v>10625</v>
      </c>
      <c r="W18" s="48">
        <f t="shared" si="36"/>
        <v>0</v>
      </c>
      <c r="X18" s="48">
        <f t="shared" si="37"/>
        <v>10000</v>
      </c>
      <c r="Y18" s="48">
        <f t="shared" si="38"/>
        <v>625</v>
      </c>
      <c r="Z18" s="49">
        <f t="shared" si="39"/>
        <v>0</v>
      </c>
      <c r="AB18" s="2"/>
    </row>
    <row r="19" hidden="1">
      <c r="A19" s="9"/>
      <c r="B19" s="37"/>
      <c r="C19" s="38"/>
      <c r="D19" s="34"/>
      <c r="E19" s="34"/>
      <c r="F19" s="34">
        <v>2021</v>
      </c>
      <c r="G19" s="39">
        <f t="shared" si="23"/>
        <v>10625.000020000001</v>
      </c>
      <c r="H19" s="47">
        <f t="shared" si="24"/>
        <v>0</v>
      </c>
      <c r="I19" s="48">
        <f t="shared" si="25"/>
        <v>9999.9998200000009</v>
      </c>
      <c r="J19" s="48">
        <f t="shared" si="26"/>
        <v>625.00019999999995</v>
      </c>
      <c r="K19" s="49">
        <f t="shared" si="27"/>
        <v>0</v>
      </c>
      <c r="L19" s="39">
        <f t="shared" si="20"/>
        <v>10624.1072</v>
      </c>
      <c r="M19" s="50">
        <f t="shared" si="28"/>
        <v>0</v>
      </c>
      <c r="N19" s="48">
        <f t="shared" si="29"/>
        <v>9999.1596900000004</v>
      </c>
      <c r="O19" s="51">
        <f t="shared" si="30"/>
        <v>624.94750999999997</v>
      </c>
      <c r="P19" s="49">
        <f t="shared" si="31"/>
        <v>0</v>
      </c>
      <c r="Q19" s="39">
        <f t="shared" si="21"/>
        <v>10624.1072</v>
      </c>
      <c r="R19" s="47">
        <f t="shared" si="32"/>
        <v>0</v>
      </c>
      <c r="S19" s="48">
        <f t="shared" si="33"/>
        <v>9999.1596900000004</v>
      </c>
      <c r="T19" s="48">
        <f t="shared" si="34"/>
        <v>624.94750999999997</v>
      </c>
      <c r="U19" s="49">
        <f t="shared" si="35"/>
        <v>0</v>
      </c>
      <c r="V19" s="39">
        <f t="shared" si="22"/>
        <v>10624.107029999999</v>
      </c>
      <c r="W19" s="48">
        <f t="shared" si="36"/>
        <v>0</v>
      </c>
      <c r="X19" s="48">
        <f t="shared" si="37"/>
        <v>9999.159529999999</v>
      </c>
      <c r="Y19" s="48">
        <f t="shared" si="38"/>
        <v>624.94749999999999</v>
      </c>
      <c r="Z19" s="49">
        <f t="shared" si="39"/>
        <v>0</v>
      </c>
      <c r="AB19" s="2"/>
    </row>
    <row r="20" ht="15" hidden="1" customHeight="1">
      <c r="A20" s="9"/>
      <c r="B20" s="37"/>
      <c r="C20" s="38"/>
      <c r="D20" s="34"/>
      <c r="E20" s="34"/>
      <c r="F20" s="34">
        <v>2022</v>
      </c>
      <c r="G20" s="39">
        <f t="shared" si="23"/>
        <v>10742.85714</v>
      </c>
      <c r="H20" s="47">
        <f t="shared" si="24"/>
        <v>0</v>
      </c>
      <c r="I20" s="48">
        <f t="shared" si="25"/>
        <v>9776</v>
      </c>
      <c r="J20" s="48">
        <f t="shared" si="26"/>
        <v>966.85713999999996</v>
      </c>
      <c r="K20" s="49">
        <f t="shared" si="27"/>
        <v>0</v>
      </c>
      <c r="L20" s="41">
        <f t="shared" si="20"/>
        <v>10742.85714</v>
      </c>
      <c r="M20" s="47">
        <f t="shared" si="28"/>
        <v>0</v>
      </c>
      <c r="N20" s="51">
        <f t="shared" si="29"/>
        <v>9776</v>
      </c>
      <c r="O20" s="48">
        <f t="shared" si="30"/>
        <v>966.85713999999996</v>
      </c>
      <c r="P20" s="52">
        <f t="shared" si="31"/>
        <v>0</v>
      </c>
      <c r="Q20" s="39">
        <f t="shared" si="21"/>
        <v>10742.85714</v>
      </c>
      <c r="R20" s="47">
        <f t="shared" si="32"/>
        <v>0</v>
      </c>
      <c r="S20" s="48">
        <f t="shared" si="33"/>
        <v>9776</v>
      </c>
      <c r="T20" s="48">
        <f t="shared" si="34"/>
        <v>966.85713999999996</v>
      </c>
      <c r="U20" s="49">
        <f t="shared" si="35"/>
        <v>0</v>
      </c>
      <c r="V20" s="39">
        <f t="shared" si="22"/>
        <v>10742.85714</v>
      </c>
      <c r="W20" s="48">
        <f t="shared" si="36"/>
        <v>0</v>
      </c>
      <c r="X20" s="48">
        <f t="shared" si="37"/>
        <v>9776</v>
      </c>
      <c r="Y20" s="48">
        <f t="shared" si="38"/>
        <v>966.85713999999996</v>
      </c>
      <c r="Z20" s="49">
        <f t="shared" si="39"/>
        <v>0</v>
      </c>
      <c r="AB20" s="2"/>
    </row>
    <row r="21" ht="12.75" hidden="1">
      <c r="A21" s="9"/>
      <c r="B21" s="37"/>
      <c r="C21" s="38"/>
      <c r="D21" s="34"/>
      <c r="E21" s="34"/>
      <c r="F21" s="34">
        <v>2023</v>
      </c>
      <c r="G21" s="39">
        <f t="shared" si="23"/>
        <v>10864.444439999999</v>
      </c>
      <c r="H21" s="49">
        <f t="shared" si="24"/>
        <v>0</v>
      </c>
      <c r="I21" s="48">
        <f t="shared" si="25"/>
        <v>9778</v>
      </c>
      <c r="J21" s="48">
        <f t="shared" si="26"/>
        <v>1086.44444</v>
      </c>
      <c r="K21" s="49">
        <f t="shared" si="27"/>
        <v>0</v>
      </c>
      <c r="L21" s="39">
        <f t="shared" si="20"/>
        <v>10864.444439999999</v>
      </c>
      <c r="M21" s="50">
        <f t="shared" si="28"/>
        <v>0</v>
      </c>
      <c r="N21" s="48">
        <f t="shared" si="29"/>
        <v>9778</v>
      </c>
      <c r="O21" s="51">
        <f t="shared" si="30"/>
        <v>1086.44444</v>
      </c>
      <c r="P21" s="49">
        <f t="shared" si="31"/>
        <v>0</v>
      </c>
      <c r="Q21" s="39">
        <f t="shared" si="21"/>
        <v>10864.444439999999</v>
      </c>
      <c r="R21" s="47">
        <f t="shared" si="32"/>
        <v>0</v>
      </c>
      <c r="S21" s="48">
        <f t="shared" si="33"/>
        <v>9778</v>
      </c>
      <c r="T21" s="48">
        <f t="shared" si="34"/>
        <v>1086.44444</v>
      </c>
      <c r="U21" s="49">
        <f t="shared" si="35"/>
        <v>0</v>
      </c>
      <c r="V21" s="39">
        <f t="shared" si="22"/>
        <v>10864.444439999999</v>
      </c>
      <c r="W21" s="48">
        <f t="shared" si="36"/>
        <v>0</v>
      </c>
      <c r="X21" s="48">
        <f t="shared" si="37"/>
        <v>9778</v>
      </c>
      <c r="Y21" s="48">
        <f t="shared" si="38"/>
        <v>1086.44444</v>
      </c>
      <c r="Z21" s="49">
        <f t="shared" si="39"/>
        <v>0</v>
      </c>
      <c r="AB21" s="2"/>
    </row>
    <row r="22" ht="123" customHeight="1">
      <c r="A22" s="9"/>
      <c r="B22" s="37"/>
      <c r="C22" s="38"/>
      <c r="D22" s="34"/>
      <c r="E22" s="34"/>
      <c r="F22" s="34">
        <v>2024</v>
      </c>
      <c r="G22" s="53">
        <f t="shared" si="23"/>
        <v>10624.7191</v>
      </c>
      <c r="H22" s="54">
        <f t="shared" si="24"/>
        <v>0</v>
      </c>
      <c r="I22" s="55">
        <v>9456</v>
      </c>
      <c r="J22" s="55">
        <v>1168.7191</v>
      </c>
      <c r="K22" s="49">
        <f t="shared" si="27"/>
        <v>0</v>
      </c>
      <c r="L22" s="56">
        <f t="shared" si="20"/>
        <v>10624.7191</v>
      </c>
      <c r="M22" s="54">
        <f t="shared" si="28"/>
        <v>0</v>
      </c>
      <c r="N22" s="57">
        <v>9456</v>
      </c>
      <c r="O22" s="55">
        <v>1168.7191</v>
      </c>
      <c r="P22" s="50">
        <f t="shared" si="31"/>
        <v>0</v>
      </c>
      <c r="Q22" s="53">
        <f t="shared" si="21"/>
        <v>7256.7109999999993</v>
      </c>
      <c r="R22" s="54">
        <f t="shared" si="32"/>
        <v>0</v>
      </c>
      <c r="S22" s="55">
        <f t="shared" si="33"/>
        <v>6458.4727899999998</v>
      </c>
      <c r="T22" s="57">
        <f t="shared" si="34"/>
        <v>798.23820999999998</v>
      </c>
      <c r="U22" s="47">
        <f t="shared" si="35"/>
        <v>0</v>
      </c>
      <c r="V22" s="53">
        <f t="shared" si="22"/>
        <v>7256.7109999999993</v>
      </c>
      <c r="W22" s="54">
        <f t="shared" si="36"/>
        <v>0</v>
      </c>
      <c r="X22" s="55">
        <f t="shared" si="37"/>
        <v>6458.4727899999998</v>
      </c>
      <c r="Y22" s="55">
        <f t="shared" si="38"/>
        <v>798.23820999999998</v>
      </c>
      <c r="Z22" s="47">
        <f t="shared" si="39"/>
        <v>0</v>
      </c>
      <c r="AB22" s="2"/>
    </row>
    <row r="23" ht="14.25" hidden="1" customHeight="1">
      <c r="A23" s="9"/>
      <c r="B23" s="37"/>
      <c r="C23" s="38"/>
      <c r="D23" s="34"/>
      <c r="E23" s="34"/>
      <c r="F23" s="34">
        <v>2025</v>
      </c>
      <c r="G23" s="53">
        <f t="shared" si="23"/>
        <v>11068.88889</v>
      </c>
      <c r="H23" s="58">
        <f t="shared" si="24"/>
        <v>0</v>
      </c>
      <c r="I23" s="55">
        <v>9962</v>
      </c>
      <c r="J23" s="55">
        <v>1106.8888899999999</v>
      </c>
      <c r="K23" s="49">
        <f t="shared" si="27"/>
        <v>0</v>
      </c>
      <c r="L23" s="53">
        <f t="shared" si="20"/>
        <v>11068.88889</v>
      </c>
      <c r="M23" s="59">
        <f t="shared" si="28"/>
        <v>0</v>
      </c>
      <c r="N23" s="55">
        <v>9962</v>
      </c>
      <c r="O23" s="57">
        <v>1106.8888899999999</v>
      </c>
      <c r="P23" s="49">
        <f t="shared" si="31"/>
        <v>0</v>
      </c>
      <c r="Q23" s="53">
        <f t="shared" si="21"/>
        <v>0</v>
      </c>
      <c r="R23" s="54">
        <f t="shared" si="32"/>
        <v>0</v>
      </c>
      <c r="S23" s="55">
        <f t="shared" si="33"/>
        <v>0</v>
      </c>
      <c r="T23" s="55">
        <f t="shared" si="34"/>
        <v>0</v>
      </c>
      <c r="U23" s="49">
        <f t="shared" si="35"/>
        <v>0</v>
      </c>
      <c r="V23" s="53">
        <f t="shared" si="22"/>
        <v>0</v>
      </c>
      <c r="W23" s="55">
        <f t="shared" si="36"/>
        <v>0</v>
      </c>
      <c r="X23" s="55">
        <f t="shared" si="37"/>
        <v>0</v>
      </c>
      <c r="Y23" s="55">
        <f t="shared" si="38"/>
        <v>0</v>
      </c>
      <c r="Z23" s="49">
        <f t="shared" si="39"/>
        <v>0</v>
      </c>
    </row>
    <row r="24" ht="14.25" hidden="1" customHeight="1">
      <c r="A24" s="9"/>
      <c r="B24" s="37"/>
      <c r="C24" s="60"/>
      <c r="D24" s="34"/>
      <c r="E24" s="34"/>
      <c r="F24" s="34">
        <v>2026</v>
      </c>
      <c r="G24" s="53">
        <f t="shared" si="23"/>
        <v>11080.299999999999</v>
      </c>
      <c r="H24" s="58">
        <f t="shared" si="24"/>
        <v>0</v>
      </c>
      <c r="I24" s="55">
        <v>10073</v>
      </c>
      <c r="J24" s="55">
        <v>1007.3</v>
      </c>
      <c r="K24" s="49">
        <f t="shared" si="27"/>
        <v>0</v>
      </c>
      <c r="L24" s="56">
        <f t="shared" si="20"/>
        <v>11069.23077</v>
      </c>
      <c r="M24" s="54">
        <f t="shared" si="28"/>
        <v>0</v>
      </c>
      <c r="N24" s="57">
        <v>10073</v>
      </c>
      <c r="O24" s="55">
        <v>996.23077000000001</v>
      </c>
      <c r="P24" s="52">
        <f t="shared" si="31"/>
        <v>0</v>
      </c>
      <c r="Q24" s="53">
        <f t="shared" si="21"/>
        <v>0</v>
      </c>
      <c r="R24" s="54">
        <f t="shared" si="32"/>
        <v>0</v>
      </c>
      <c r="S24" s="55">
        <f t="shared" si="33"/>
        <v>0</v>
      </c>
      <c r="T24" s="55">
        <f t="shared" si="34"/>
        <v>0</v>
      </c>
      <c r="U24" s="49">
        <f t="shared" si="35"/>
        <v>0</v>
      </c>
      <c r="V24" s="53">
        <f t="shared" si="22"/>
        <v>0</v>
      </c>
      <c r="W24" s="55">
        <f t="shared" si="36"/>
        <v>0</v>
      </c>
      <c r="X24" s="55">
        <f t="shared" si="37"/>
        <v>0</v>
      </c>
      <c r="Y24" s="55">
        <f t="shared" si="38"/>
        <v>0</v>
      </c>
      <c r="Z24" s="49">
        <f t="shared" si="39"/>
        <v>0</v>
      </c>
    </row>
    <row r="25" s="8" customFormat="1" hidden="1">
      <c r="A25" s="9"/>
      <c r="B25" s="45" t="s">
        <v>20</v>
      </c>
      <c r="C25" s="45"/>
      <c r="D25" s="45"/>
      <c r="E25" s="45"/>
      <c r="F25" s="45"/>
      <c r="G25" s="39">
        <f t="shared" si="23"/>
        <v>86256.209589999999</v>
      </c>
      <c r="H25" s="39">
        <f>SUM(H17:H24)</f>
        <v>0</v>
      </c>
      <c r="I25" s="39">
        <f>SUM(I17:I24)</f>
        <v>79044.999819999997</v>
      </c>
      <c r="J25" s="39">
        <f>SUM(J17:J24)</f>
        <v>7211.2097700000004</v>
      </c>
      <c r="K25" s="40">
        <f>SUM(K17:K24)</f>
        <v>0</v>
      </c>
      <c r="L25" s="39">
        <f t="shared" si="20"/>
        <v>86244.247539999997</v>
      </c>
      <c r="M25" s="41">
        <f>SUM(M17:M24)</f>
        <v>0</v>
      </c>
      <c r="N25" s="39">
        <f>SUM(N17:N24)</f>
        <v>79044.15969</v>
      </c>
      <c r="O25" s="41">
        <f>SUM(O17:O24)</f>
        <v>7200.0878500000008</v>
      </c>
      <c r="P25" s="40">
        <f>SUM(P17:P24)</f>
        <v>0</v>
      </c>
      <c r="Q25" s="39">
        <f t="shared" si="21"/>
        <v>60738.119780000001</v>
      </c>
      <c r="R25" s="39">
        <f>SUM(R17:R24)</f>
        <v>0</v>
      </c>
      <c r="S25" s="39">
        <f>SUM(S17:S24)</f>
        <v>56011.63248</v>
      </c>
      <c r="T25" s="39">
        <f>SUM(T17:T24)</f>
        <v>4726.4873000000007</v>
      </c>
      <c r="U25" s="40">
        <f>SUM(U17:U24)</f>
        <v>0</v>
      </c>
      <c r="V25" s="39">
        <f t="shared" si="22"/>
        <v>60738.119609999994</v>
      </c>
      <c r="W25" s="39">
        <f>SUM(W17:W24)</f>
        <v>0</v>
      </c>
      <c r="X25" s="39">
        <f>SUM(X17:X24)</f>
        <v>56011.632319999997</v>
      </c>
      <c r="Y25" s="39">
        <f>SUM(Y17:Y24)</f>
        <v>4726.4872899999991</v>
      </c>
      <c r="Z25" s="40">
        <f>SUM(Z17:Z24)</f>
        <v>0</v>
      </c>
    </row>
    <row r="26" hidden="1">
      <c r="A26" s="36"/>
      <c r="B26" s="61" t="s">
        <v>23</v>
      </c>
      <c r="C26" s="46" t="s">
        <v>24</v>
      </c>
      <c r="D26" s="34">
        <v>2019</v>
      </c>
      <c r="E26" s="34">
        <v>2026</v>
      </c>
      <c r="F26" s="34">
        <v>2019</v>
      </c>
      <c r="G26" s="48">
        <f t="shared" si="23"/>
        <v>2100</v>
      </c>
      <c r="H26" s="62"/>
      <c r="I26" s="63">
        <v>2000</v>
      </c>
      <c r="J26" s="63">
        <v>100</v>
      </c>
      <c r="K26" s="64"/>
      <c r="L26" s="65">
        <f t="shared" si="20"/>
        <v>2100</v>
      </c>
      <c r="M26" s="63"/>
      <c r="N26" s="65">
        <v>2000</v>
      </c>
      <c r="O26" s="63">
        <v>100</v>
      </c>
      <c r="P26" s="66"/>
      <c r="Q26" s="48">
        <f t="shared" si="21"/>
        <v>2100</v>
      </c>
      <c r="R26" s="63"/>
      <c r="S26" s="63">
        <v>2000</v>
      </c>
      <c r="T26" s="63">
        <v>100</v>
      </c>
      <c r="U26" s="64"/>
      <c r="V26" s="48">
        <f t="shared" si="22"/>
        <v>2100</v>
      </c>
      <c r="W26" s="63"/>
      <c r="X26" s="63">
        <v>2000</v>
      </c>
      <c r="Y26" s="63">
        <v>100</v>
      </c>
      <c r="Z26" s="67"/>
    </row>
    <row r="27" hidden="1">
      <c r="A27" s="36"/>
      <c r="B27" s="61"/>
      <c r="C27" s="38"/>
      <c r="D27" s="34"/>
      <c r="E27" s="34"/>
      <c r="F27" s="34">
        <v>2020</v>
      </c>
      <c r="G27" s="48">
        <f t="shared" si="23"/>
        <v>2099.9000000000001</v>
      </c>
      <c r="H27" s="62"/>
      <c r="I27" s="63">
        <v>1976.3764699999999</v>
      </c>
      <c r="J27" s="63">
        <v>123.52352999999999</v>
      </c>
      <c r="K27" s="67"/>
      <c r="L27" s="63">
        <f t="shared" si="20"/>
        <v>2099.9000000000001</v>
      </c>
      <c r="M27" s="68"/>
      <c r="N27" s="63">
        <v>1976.3764699999999</v>
      </c>
      <c r="O27" s="65">
        <v>123.52352999999999</v>
      </c>
      <c r="P27" s="67"/>
      <c r="Q27" s="48">
        <f t="shared" si="21"/>
        <v>2099.9000000000001</v>
      </c>
      <c r="R27" s="62"/>
      <c r="S27" s="63">
        <v>1976.3764699999999</v>
      </c>
      <c r="T27" s="63">
        <v>123.52352999999999</v>
      </c>
      <c r="U27" s="67"/>
      <c r="V27" s="48">
        <f t="shared" si="22"/>
        <v>2099.9000000000001</v>
      </c>
      <c r="W27" s="62"/>
      <c r="X27" s="63">
        <v>1976.3764699999999</v>
      </c>
      <c r="Y27" s="63">
        <v>123.52352999999999</v>
      </c>
      <c r="Z27" s="67"/>
    </row>
    <row r="28" hidden="1">
      <c r="A28" s="36"/>
      <c r="B28" s="61"/>
      <c r="C28" s="38"/>
      <c r="D28" s="34"/>
      <c r="E28" s="34"/>
      <c r="F28" s="34">
        <v>2021</v>
      </c>
      <c r="G28" s="48">
        <f t="shared" si="23"/>
        <v>2099.9999899999998</v>
      </c>
      <c r="H28" s="62"/>
      <c r="I28" s="63">
        <v>1976.4705899999999</v>
      </c>
      <c r="J28" s="63">
        <v>123.5294</v>
      </c>
      <c r="K28" s="67"/>
      <c r="L28" s="65">
        <f t="shared" si="20"/>
        <v>2110.7999999999997</v>
      </c>
      <c r="M28" s="62"/>
      <c r="N28" s="65">
        <v>1986.6352999999999</v>
      </c>
      <c r="O28" s="63">
        <v>124.1647</v>
      </c>
      <c r="P28" s="69"/>
      <c r="Q28" s="48">
        <f t="shared" si="21"/>
        <v>2110.7999999999997</v>
      </c>
      <c r="R28" s="62"/>
      <c r="S28" s="63">
        <v>1986.6352999999999</v>
      </c>
      <c r="T28" s="63">
        <v>124.1647</v>
      </c>
      <c r="U28" s="67"/>
      <c r="V28" s="48">
        <f t="shared" si="22"/>
        <v>2110.7999999999997</v>
      </c>
      <c r="W28" s="62"/>
      <c r="X28" s="63">
        <v>1986.6352999999999</v>
      </c>
      <c r="Y28" s="63">
        <v>124.1647</v>
      </c>
      <c r="Z28" s="67"/>
    </row>
    <row r="29" hidden="1">
      <c r="A29" s="36"/>
      <c r="B29" s="61"/>
      <c r="C29" s="38"/>
      <c r="D29" s="34"/>
      <c r="E29" s="34"/>
      <c r="F29" s="34">
        <v>2022</v>
      </c>
      <c r="G29" s="48">
        <f t="shared" si="23"/>
        <v>2055.4001399999997</v>
      </c>
      <c r="H29" s="62"/>
      <c r="I29" s="63">
        <v>1870.4141299999999</v>
      </c>
      <c r="J29" s="63">
        <v>184.98600999999999</v>
      </c>
      <c r="K29" s="64"/>
      <c r="L29" s="63">
        <f t="shared" si="20"/>
        <v>2055.4001399999997</v>
      </c>
      <c r="M29" s="65"/>
      <c r="N29" s="63">
        <v>1870.4141299999999</v>
      </c>
      <c r="O29" s="65">
        <v>184.98600999999999</v>
      </c>
      <c r="P29" s="64"/>
      <c r="Q29" s="48">
        <f t="shared" si="21"/>
        <v>2055.4001399999997</v>
      </c>
      <c r="R29" s="63"/>
      <c r="S29" s="63">
        <v>1870.4141299999999</v>
      </c>
      <c r="T29" s="63">
        <v>184.98600999999999</v>
      </c>
      <c r="U29" s="64"/>
      <c r="V29" s="48">
        <f t="shared" si="22"/>
        <v>2055.4001399999997</v>
      </c>
      <c r="W29" s="63"/>
      <c r="X29" s="63">
        <v>1870.4141299999999</v>
      </c>
      <c r="Y29" s="63">
        <v>184.98600999999999</v>
      </c>
      <c r="Z29" s="64"/>
    </row>
    <row r="30" ht="12.75" hidden="1">
      <c r="A30" s="36"/>
      <c r="B30" s="61"/>
      <c r="C30" s="38"/>
      <c r="D30" s="34"/>
      <c r="E30" s="34"/>
      <c r="F30" s="34">
        <v>2023</v>
      </c>
      <c r="G30" s="48">
        <f t="shared" si="23"/>
        <v>398.51211000000001</v>
      </c>
      <c r="H30" s="63"/>
      <c r="I30" s="63">
        <v>358.66090000000003</v>
      </c>
      <c r="J30" s="63">
        <v>39.851210000000002</v>
      </c>
      <c r="K30" s="64"/>
      <c r="L30" s="65">
        <f t="shared" si="20"/>
        <v>398.51211000000001</v>
      </c>
      <c r="M30" s="63"/>
      <c r="N30" s="65">
        <v>358.66090000000003</v>
      </c>
      <c r="O30" s="63">
        <v>39.851210000000002</v>
      </c>
      <c r="P30" s="66"/>
      <c r="Q30" s="48">
        <f t="shared" si="21"/>
        <v>398.51211000000001</v>
      </c>
      <c r="R30" s="63"/>
      <c r="S30" s="70">
        <v>358.66090000000003</v>
      </c>
      <c r="T30" s="63">
        <v>39.851210000000002</v>
      </c>
      <c r="U30" s="64"/>
      <c r="V30" s="48">
        <f t="shared" si="22"/>
        <v>398.51211000000001</v>
      </c>
      <c r="W30" s="63"/>
      <c r="X30" s="63">
        <v>358.66090000000003</v>
      </c>
      <c r="Y30" s="63">
        <v>39.851210000000002</v>
      </c>
      <c r="Z30" s="67"/>
    </row>
    <row r="31" ht="100.5" customHeight="1">
      <c r="A31" s="36"/>
      <c r="B31" s="61"/>
      <c r="C31" s="38"/>
      <c r="D31" s="34"/>
      <c r="E31" s="34"/>
      <c r="F31" s="34">
        <v>2024</v>
      </c>
      <c r="G31" s="48">
        <f t="shared" si="23"/>
        <v>0</v>
      </c>
      <c r="H31" s="63"/>
      <c r="I31" s="63"/>
      <c r="J31" s="63"/>
      <c r="K31" s="64"/>
      <c r="L31" s="63">
        <f t="shared" si="20"/>
        <v>0</v>
      </c>
      <c r="M31" s="65"/>
      <c r="N31" s="63"/>
      <c r="O31" s="65"/>
      <c r="P31" s="64"/>
      <c r="Q31" s="48">
        <f t="shared" si="21"/>
        <v>1409.8999999999999</v>
      </c>
      <c r="R31" s="71"/>
      <c r="S31" s="72">
        <v>1254.8109999999999</v>
      </c>
      <c r="T31" s="73">
        <v>155.089</v>
      </c>
      <c r="U31" s="64"/>
      <c r="V31" s="48">
        <f t="shared" si="22"/>
        <v>1409.8999999999999</v>
      </c>
      <c r="W31" s="63"/>
      <c r="X31" s="63">
        <v>1254.8109999999999</v>
      </c>
      <c r="Y31" s="63">
        <v>155.089</v>
      </c>
      <c r="Z31" s="67"/>
    </row>
    <row r="32" hidden="1">
      <c r="A32" s="36"/>
      <c r="B32" s="61"/>
      <c r="C32" s="38"/>
      <c r="D32" s="34"/>
      <c r="E32" s="34"/>
      <c r="F32" s="34">
        <v>2025</v>
      </c>
      <c r="G32" s="48">
        <f t="shared" si="23"/>
        <v>0</v>
      </c>
      <c r="H32" s="63"/>
      <c r="I32" s="63"/>
      <c r="J32" s="63"/>
      <c r="K32" s="64"/>
      <c r="L32" s="65">
        <f t="shared" si="20"/>
        <v>0</v>
      </c>
      <c r="M32" s="63"/>
      <c r="N32" s="65"/>
      <c r="O32" s="63"/>
      <c r="P32" s="66"/>
      <c r="Q32" s="48">
        <f t="shared" si="21"/>
        <v>0</v>
      </c>
      <c r="R32" s="63"/>
      <c r="S32" s="74"/>
      <c r="T32" s="63"/>
      <c r="U32" s="64"/>
      <c r="V32" s="48">
        <f t="shared" si="22"/>
        <v>0</v>
      </c>
      <c r="W32" s="63"/>
      <c r="X32" s="63"/>
      <c r="Y32" s="63"/>
      <c r="Z32" s="67"/>
    </row>
    <row r="33" hidden="1">
      <c r="A33" s="36"/>
      <c r="B33" s="61"/>
      <c r="C33" s="60"/>
      <c r="D33" s="34"/>
      <c r="E33" s="34"/>
      <c r="F33" s="34">
        <v>2026</v>
      </c>
      <c r="G33" s="48">
        <f t="shared" si="23"/>
        <v>0</v>
      </c>
      <c r="H33" s="63"/>
      <c r="I33" s="63"/>
      <c r="J33" s="63"/>
      <c r="K33" s="64"/>
      <c r="L33" s="63">
        <f t="shared" si="20"/>
        <v>0</v>
      </c>
      <c r="M33" s="65"/>
      <c r="N33" s="63"/>
      <c r="O33" s="65"/>
      <c r="P33" s="64"/>
      <c r="Q33" s="48">
        <f t="shared" si="21"/>
        <v>0</v>
      </c>
      <c r="R33" s="63"/>
      <c r="S33" s="63"/>
      <c r="T33" s="63"/>
      <c r="U33" s="64"/>
      <c r="V33" s="48">
        <f t="shared" si="22"/>
        <v>0</v>
      </c>
      <c r="W33" s="63"/>
      <c r="X33" s="63"/>
      <c r="Y33" s="63"/>
      <c r="Z33" s="67"/>
    </row>
    <row r="34" s="8" customFormat="1" hidden="1">
      <c r="A34" s="36"/>
      <c r="B34" s="45" t="s">
        <v>20</v>
      </c>
      <c r="C34" s="45"/>
      <c r="D34" s="45"/>
      <c r="E34" s="45"/>
      <c r="F34" s="45"/>
      <c r="G34" s="39">
        <f t="shared" si="23"/>
        <v>8753.8122399999993</v>
      </c>
      <c r="H34" s="39">
        <f>SUM(H26:H33)</f>
        <v>0</v>
      </c>
      <c r="I34" s="39">
        <f>SUM(I26:I33)</f>
        <v>8181.92209</v>
      </c>
      <c r="J34" s="39">
        <f>SUM(J26:J33)</f>
        <v>571.89015000000006</v>
      </c>
      <c r="K34" s="40">
        <f>SUM(K26:K33)</f>
        <v>0</v>
      </c>
      <c r="L34" s="41">
        <f t="shared" si="20"/>
        <v>8764.6122500000001</v>
      </c>
      <c r="M34" s="39">
        <f>SUM(M26:M33)</f>
        <v>0</v>
      </c>
      <c r="N34" s="41">
        <f>SUM(N26:N33)</f>
        <v>8192.0868000000009</v>
      </c>
      <c r="O34" s="39">
        <f>SUM(O26:O33)</f>
        <v>572.52544999999998</v>
      </c>
      <c r="P34" s="42">
        <f>SUM(P26:P33)</f>
        <v>0</v>
      </c>
      <c r="Q34" s="39">
        <f t="shared" si="21"/>
        <v>10174.51225</v>
      </c>
      <c r="R34" s="39">
        <f>SUM(R26:R33)</f>
        <v>0</v>
      </c>
      <c r="S34" s="39">
        <f>SUM(S26:S33)</f>
        <v>9446.8978000000006</v>
      </c>
      <c r="T34" s="39">
        <f>SUM(T26:T33)</f>
        <v>727.61445000000003</v>
      </c>
      <c r="U34" s="40">
        <f>SUM(U26:U33)</f>
        <v>0</v>
      </c>
      <c r="V34" s="39">
        <f t="shared" si="22"/>
        <v>10174.51225</v>
      </c>
      <c r="W34" s="39">
        <f>SUM(W26:W33)</f>
        <v>0</v>
      </c>
      <c r="X34" s="39">
        <f>SUM(X26:X33)</f>
        <v>9446.8978000000006</v>
      </c>
      <c r="Y34" s="39">
        <f>SUM(Y26:Y33)</f>
        <v>727.61445000000003</v>
      </c>
      <c r="Z34" s="40">
        <f>SUM(Z26:Z33)</f>
        <v>0</v>
      </c>
    </row>
    <row r="35" hidden="1">
      <c r="A35" s="36"/>
      <c r="B35" s="61" t="s">
        <v>25</v>
      </c>
      <c r="C35" s="46" t="s">
        <v>24</v>
      </c>
      <c r="D35" s="34">
        <v>2019</v>
      </c>
      <c r="E35" s="34">
        <v>2026</v>
      </c>
      <c r="F35" s="34">
        <v>2019</v>
      </c>
      <c r="G35" s="48">
        <f t="shared" si="23"/>
        <v>4325</v>
      </c>
      <c r="H35" s="63"/>
      <c r="I35" s="63">
        <v>4000</v>
      </c>
      <c r="J35" s="63">
        <v>325</v>
      </c>
      <c r="K35" s="64"/>
      <c r="L35" s="63">
        <f t="shared" si="20"/>
        <v>4325</v>
      </c>
      <c r="M35" s="65"/>
      <c r="N35" s="63">
        <v>4000</v>
      </c>
      <c r="O35" s="65">
        <v>325</v>
      </c>
      <c r="P35" s="64"/>
      <c r="Q35" s="48">
        <f t="shared" si="21"/>
        <v>4325</v>
      </c>
      <c r="R35" s="63"/>
      <c r="S35" s="63">
        <v>4000</v>
      </c>
      <c r="T35" s="63">
        <v>325</v>
      </c>
      <c r="U35" s="64"/>
      <c r="V35" s="48">
        <f t="shared" si="22"/>
        <v>4325</v>
      </c>
      <c r="W35" s="63"/>
      <c r="X35" s="63">
        <v>4000</v>
      </c>
      <c r="Y35" s="63">
        <v>325</v>
      </c>
      <c r="Z35" s="67"/>
    </row>
    <row r="36" hidden="1">
      <c r="A36" s="36"/>
      <c r="B36" s="61"/>
      <c r="C36" s="38"/>
      <c r="D36" s="34"/>
      <c r="E36" s="34"/>
      <c r="F36" s="34">
        <v>2020</v>
      </c>
      <c r="G36" s="48">
        <f t="shared" si="23"/>
        <v>4325</v>
      </c>
      <c r="H36" s="63"/>
      <c r="I36" s="63">
        <v>4070.58824</v>
      </c>
      <c r="J36" s="63">
        <v>254.41175999999999</v>
      </c>
      <c r="K36" s="64"/>
      <c r="L36" s="65">
        <f t="shared" si="20"/>
        <v>4325</v>
      </c>
      <c r="M36" s="63"/>
      <c r="N36" s="65">
        <v>4070.58824</v>
      </c>
      <c r="O36" s="63">
        <v>254.41175999999999</v>
      </c>
      <c r="P36" s="66"/>
      <c r="Q36" s="48">
        <f t="shared" si="21"/>
        <v>4325</v>
      </c>
      <c r="R36" s="63"/>
      <c r="S36" s="63">
        <v>4070.58824</v>
      </c>
      <c r="T36" s="63">
        <v>254.41175999999999</v>
      </c>
      <c r="U36" s="64"/>
      <c r="V36" s="48">
        <f t="shared" si="22"/>
        <v>4325</v>
      </c>
      <c r="W36" s="63"/>
      <c r="X36" s="63">
        <v>4070.58824</v>
      </c>
      <c r="Y36" s="63">
        <v>254.41175999999999</v>
      </c>
      <c r="Z36" s="67"/>
    </row>
    <row r="37" hidden="1">
      <c r="A37" s="36"/>
      <c r="B37" s="61"/>
      <c r="C37" s="38"/>
      <c r="D37" s="34"/>
      <c r="E37" s="34"/>
      <c r="F37" s="34">
        <v>2021</v>
      </c>
      <c r="G37" s="48">
        <f t="shared" si="23"/>
        <v>4325.0000300000002</v>
      </c>
      <c r="H37" s="63"/>
      <c r="I37" s="63">
        <v>4070.5882299999998</v>
      </c>
      <c r="J37" s="63">
        <v>254.4118</v>
      </c>
      <c r="K37" s="64"/>
      <c r="L37" s="63">
        <f t="shared" si="20"/>
        <v>4325.0000300000002</v>
      </c>
      <c r="M37" s="65"/>
      <c r="N37" s="63">
        <v>4070.5882299999998</v>
      </c>
      <c r="O37" s="65">
        <v>254.4118</v>
      </c>
      <c r="P37" s="64"/>
      <c r="Q37" s="48">
        <f t="shared" si="21"/>
        <v>4325.0000300000002</v>
      </c>
      <c r="R37" s="63"/>
      <c r="S37" s="63">
        <v>4070.5882299999998</v>
      </c>
      <c r="T37" s="63">
        <v>254.4118</v>
      </c>
      <c r="U37" s="64"/>
      <c r="V37" s="48">
        <f t="shared" si="22"/>
        <v>4325.0000300000002</v>
      </c>
      <c r="W37" s="63"/>
      <c r="X37" s="63">
        <v>4070.5882299999998</v>
      </c>
      <c r="Y37" s="63">
        <v>254.4118</v>
      </c>
      <c r="Z37" s="67"/>
    </row>
    <row r="38" hidden="1">
      <c r="A38" s="36"/>
      <c r="B38" s="61"/>
      <c r="C38" s="38"/>
      <c r="D38" s="34"/>
      <c r="E38" s="34"/>
      <c r="F38" s="34">
        <v>2022</v>
      </c>
      <c r="G38" s="48">
        <f t="shared" si="23"/>
        <v>6506.1290000000008</v>
      </c>
      <c r="H38" s="63"/>
      <c r="I38" s="63">
        <v>5920.5773900000004</v>
      </c>
      <c r="J38" s="63">
        <v>585.55160999999998</v>
      </c>
      <c r="K38" s="64"/>
      <c r="L38" s="65">
        <f t="shared" si="20"/>
        <v>6506.1290000000008</v>
      </c>
      <c r="M38" s="63"/>
      <c r="N38" s="65">
        <v>5920.5773900000004</v>
      </c>
      <c r="O38" s="63">
        <v>585.55160999999998</v>
      </c>
      <c r="P38" s="66"/>
      <c r="Q38" s="48">
        <f t="shared" si="21"/>
        <v>6506.1290000000008</v>
      </c>
      <c r="R38" s="63"/>
      <c r="S38" s="63">
        <v>5920.5773900000004</v>
      </c>
      <c r="T38" s="63">
        <v>585.55160999999998</v>
      </c>
      <c r="U38" s="64"/>
      <c r="V38" s="48">
        <f t="shared" si="22"/>
        <v>6506.1290000000008</v>
      </c>
      <c r="W38" s="63"/>
      <c r="X38" s="63">
        <v>5920.5773900000004</v>
      </c>
      <c r="Y38" s="63">
        <v>585.55160999999998</v>
      </c>
      <c r="Z38" s="67"/>
    </row>
    <row r="39" ht="12.75" hidden="1">
      <c r="A39" s="36"/>
      <c r="B39" s="61"/>
      <c r="C39" s="38"/>
      <c r="D39" s="34"/>
      <c r="E39" s="34"/>
      <c r="F39" s="34">
        <v>2023</v>
      </c>
      <c r="G39" s="48">
        <f t="shared" si="23"/>
        <v>4203.1090000000004</v>
      </c>
      <c r="H39" s="63"/>
      <c r="I39" s="63">
        <v>3782.7981</v>
      </c>
      <c r="J39" s="63">
        <v>420.3109</v>
      </c>
      <c r="K39" s="64"/>
      <c r="L39" s="63">
        <f t="shared" si="20"/>
        <v>4203.1090000000004</v>
      </c>
      <c r="M39" s="65"/>
      <c r="N39" s="63">
        <v>3782.7981</v>
      </c>
      <c r="O39" s="65">
        <v>420.3109</v>
      </c>
      <c r="P39" s="64"/>
      <c r="Q39" s="48">
        <f t="shared" si="21"/>
        <v>4203.1090000000004</v>
      </c>
      <c r="R39" s="63"/>
      <c r="S39" s="63">
        <v>3782.7981</v>
      </c>
      <c r="T39" s="63">
        <v>420.3109</v>
      </c>
      <c r="U39" s="64"/>
      <c r="V39" s="48">
        <f t="shared" si="22"/>
        <v>4203.1090000000004</v>
      </c>
      <c r="W39" s="63"/>
      <c r="X39" s="63">
        <v>3782.7981</v>
      </c>
      <c r="Y39" s="63">
        <v>420.3109</v>
      </c>
      <c r="Z39" s="67"/>
    </row>
    <row r="40" ht="93" customHeight="1">
      <c r="A40" s="36"/>
      <c r="B40" s="61"/>
      <c r="C40" s="38"/>
      <c r="D40" s="34"/>
      <c r="E40" s="34"/>
      <c r="F40" s="34">
        <v>2024</v>
      </c>
      <c r="G40" s="48">
        <f t="shared" si="23"/>
        <v>0</v>
      </c>
      <c r="H40" s="63"/>
      <c r="I40" s="63"/>
      <c r="J40" s="63"/>
      <c r="K40" s="64"/>
      <c r="L40" s="65">
        <f t="shared" si="20"/>
        <v>0</v>
      </c>
      <c r="M40" s="63"/>
      <c r="N40" s="65"/>
      <c r="O40" s="63"/>
      <c r="P40" s="66"/>
      <c r="Q40" s="48">
        <f t="shared" si="21"/>
        <v>3200.4410000000003</v>
      </c>
      <c r="R40" s="63"/>
      <c r="S40" s="65">
        <v>2848.3924900000002</v>
      </c>
      <c r="T40" s="63">
        <v>352.04851000000002</v>
      </c>
      <c r="U40" s="64"/>
      <c r="V40" s="48">
        <f t="shared" si="22"/>
        <v>3200.4410000000003</v>
      </c>
      <c r="W40" s="63"/>
      <c r="X40" s="63">
        <v>2848.3924900000002</v>
      </c>
      <c r="Y40" s="63">
        <v>352.04851000000002</v>
      </c>
      <c r="Z40" s="67"/>
    </row>
    <row r="41" hidden="1">
      <c r="A41" s="36"/>
      <c r="B41" s="61"/>
      <c r="C41" s="38"/>
      <c r="D41" s="34"/>
      <c r="E41" s="34"/>
      <c r="F41" s="34">
        <v>2025</v>
      </c>
      <c r="G41" s="48">
        <f t="shared" si="23"/>
        <v>0</v>
      </c>
      <c r="H41" s="63"/>
      <c r="I41" s="63"/>
      <c r="J41" s="63"/>
      <c r="K41" s="64"/>
      <c r="L41" s="63">
        <f t="shared" si="20"/>
        <v>0</v>
      </c>
      <c r="M41" s="65"/>
      <c r="N41" s="63"/>
      <c r="O41" s="65"/>
      <c r="P41" s="64"/>
      <c r="Q41" s="48">
        <f t="shared" si="21"/>
        <v>0</v>
      </c>
      <c r="R41" s="63"/>
      <c r="S41" s="63"/>
      <c r="T41" s="63"/>
      <c r="U41" s="64"/>
      <c r="V41" s="48">
        <f t="shared" si="22"/>
        <v>0</v>
      </c>
      <c r="W41" s="63"/>
      <c r="X41" s="63"/>
      <c r="Y41" s="63"/>
      <c r="Z41" s="67"/>
    </row>
    <row r="42" hidden="1">
      <c r="A42" s="36"/>
      <c r="B42" s="61"/>
      <c r="C42" s="75"/>
      <c r="D42" s="34"/>
      <c r="E42" s="34"/>
      <c r="F42" s="34">
        <v>2026</v>
      </c>
      <c r="G42" s="48">
        <f t="shared" si="23"/>
        <v>0</v>
      </c>
      <c r="H42" s="63"/>
      <c r="I42" s="63"/>
      <c r="J42" s="63"/>
      <c r="K42" s="64"/>
      <c r="L42" s="65">
        <f t="shared" si="20"/>
        <v>0</v>
      </c>
      <c r="M42" s="63"/>
      <c r="N42" s="65"/>
      <c r="O42" s="63"/>
      <c r="P42" s="66"/>
      <c r="Q42" s="48">
        <f t="shared" si="21"/>
        <v>0</v>
      </c>
      <c r="R42" s="63"/>
      <c r="S42" s="63"/>
      <c r="T42" s="63"/>
      <c r="U42" s="64"/>
      <c r="V42" s="48">
        <f t="shared" si="22"/>
        <v>0</v>
      </c>
      <c r="W42" s="63"/>
      <c r="X42" s="63"/>
      <c r="Y42" s="63"/>
      <c r="Z42" s="67"/>
    </row>
    <row r="43" s="8" customFormat="1" hidden="1">
      <c r="A43" s="36"/>
      <c r="B43" s="45" t="s">
        <v>20</v>
      </c>
      <c r="C43" s="45"/>
      <c r="D43" s="45"/>
      <c r="E43" s="45"/>
      <c r="F43" s="45"/>
      <c r="G43" s="39">
        <f t="shared" si="23"/>
        <v>23684.23803</v>
      </c>
      <c r="H43" s="39">
        <f>SUM(H35:H42)</f>
        <v>0</v>
      </c>
      <c r="I43" s="39">
        <f>SUM(I35:I42)</f>
        <v>21844.551960000001</v>
      </c>
      <c r="J43" s="39">
        <f>SUM(J35:J42)</f>
        <v>1839.6860699999997</v>
      </c>
      <c r="K43" s="40">
        <f>SUM(K35:K42)</f>
        <v>0</v>
      </c>
      <c r="L43" s="39">
        <f t="shared" si="20"/>
        <v>23684.23803</v>
      </c>
      <c r="M43" s="41">
        <f>SUM(M35:M42)</f>
        <v>0</v>
      </c>
      <c r="N43" s="39">
        <f>SUM(N35:N42)</f>
        <v>21844.551960000001</v>
      </c>
      <c r="O43" s="41">
        <f>SUM(O35:O42)</f>
        <v>1839.6860699999997</v>
      </c>
      <c r="P43" s="40">
        <f>SUM(P35:P42)</f>
        <v>0</v>
      </c>
      <c r="Q43" s="39">
        <f t="shared" si="21"/>
        <v>26884.679030000003</v>
      </c>
      <c r="R43" s="39">
        <f>SUM(R35:R42)</f>
        <v>0</v>
      </c>
      <c r="S43" s="39">
        <f>SUM(S35:S42)</f>
        <v>24692.944450000003</v>
      </c>
      <c r="T43" s="39">
        <f>SUM(T35:T42)</f>
        <v>2191.7345799999998</v>
      </c>
      <c r="U43" s="40">
        <f>SUM(U35:U42)</f>
        <v>0</v>
      </c>
      <c r="V43" s="39">
        <f t="shared" si="22"/>
        <v>26884.679030000003</v>
      </c>
      <c r="W43" s="39">
        <f>SUM(W35:W42)</f>
        <v>0</v>
      </c>
      <c r="X43" s="39">
        <f>SUM(X35:X42)</f>
        <v>24692.944450000003</v>
      </c>
      <c r="Y43" s="39">
        <f>SUM(Y35:Y42)</f>
        <v>2191.7345799999998</v>
      </c>
      <c r="Z43" s="40">
        <f>SUM(Z35:Z42)</f>
        <v>0</v>
      </c>
    </row>
    <row r="44" hidden="1">
      <c r="A44" s="36"/>
      <c r="B44" s="61" t="s">
        <v>26</v>
      </c>
      <c r="C44" s="46" t="s">
        <v>24</v>
      </c>
      <c r="D44" s="34">
        <v>2019</v>
      </c>
      <c r="E44" s="34">
        <v>2026</v>
      </c>
      <c r="F44" s="34">
        <v>2019</v>
      </c>
      <c r="G44" s="48">
        <f t="shared" si="23"/>
        <v>4200</v>
      </c>
      <c r="H44" s="63"/>
      <c r="I44" s="63">
        <v>4000</v>
      </c>
      <c r="J44" s="63">
        <v>200</v>
      </c>
      <c r="K44" s="64"/>
      <c r="L44" s="65">
        <f t="shared" si="20"/>
        <v>4200</v>
      </c>
      <c r="M44" s="63"/>
      <c r="N44" s="65">
        <v>4000</v>
      </c>
      <c r="O44" s="63">
        <v>200</v>
      </c>
      <c r="P44" s="66"/>
      <c r="Q44" s="48">
        <f t="shared" si="21"/>
        <v>4200</v>
      </c>
      <c r="R44" s="63"/>
      <c r="S44" s="63">
        <v>4000</v>
      </c>
      <c r="T44" s="63">
        <v>200</v>
      </c>
      <c r="U44" s="64"/>
      <c r="V44" s="48">
        <f t="shared" si="22"/>
        <v>4200</v>
      </c>
      <c r="W44" s="63"/>
      <c r="X44" s="63">
        <v>4000</v>
      </c>
      <c r="Y44" s="63">
        <v>200</v>
      </c>
      <c r="Z44" s="67"/>
    </row>
    <row r="45" hidden="1">
      <c r="A45" s="36"/>
      <c r="B45" s="61"/>
      <c r="C45" s="38"/>
      <c r="D45" s="34"/>
      <c r="E45" s="34"/>
      <c r="F45" s="34">
        <v>2020</v>
      </c>
      <c r="G45" s="48">
        <f t="shared" si="23"/>
        <v>4200.0999999999995</v>
      </c>
      <c r="H45" s="63"/>
      <c r="I45" s="63">
        <v>3953.0352899999998</v>
      </c>
      <c r="J45" s="63">
        <v>247.06470999999999</v>
      </c>
      <c r="K45" s="64"/>
      <c r="L45" s="63">
        <f t="shared" si="20"/>
        <v>4200.0999999999995</v>
      </c>
      <c r="M45" s="65"/>
      <c r="N45" s="63">
        <v>3953.0352899999998</v>
      </c>
      <c r="O45" s="65">
        <v>247.06470999999999</v>
      </c>
      <c r="P45" s="64"/>
      <c r="Q45" s="48">
        <f t="shared" si="21"/>
        <v>4200.0999999999995</v>
      </c>
      <c r="R45" s="63"/>
      <c r="S45" s="63">
        <v>3953.0352899999998</v>
      </c>
      <c r="T45" s="63">
        <v>247.06470999999999</v>
      </c>
      <c r="U45" s="64"/>
      <c r="V45" s="48">
        <f t="shared" si="22"/>
        <v>4200.0999999999995</v>
      </c>
      <c r="W45" s="63"/>
      <c r="X45" s="63">
        <v>3953.0352899999998</v>
      </c>
      <c r="Y45" s="63">
        <v>247.06470999999999</v>
      </c>
      <c r="Z45" s="67"/>
    </row>
    <row r="46" hidden="1">
      <c r="A46" s="36"/>
      <c r="B46" s="61"/>
      <c r="C46" s="38"/>
      <c r="D46" s="34"/>
      <c r="E46" s="34"/>
      <c r="F46" s="34">
        <v>2021</v>
      </c>
      <c r="G46" s="48">
        <f t="shared" si="23"/>
        <v>4200</v>
      </c>
      <c r="H46" s="63"/>
      <c r="I46" s="63">
        <v>3952.9409999999998</v>
      </c>
      <c r="J46" s="63">
        <v>247.059</v>
      </c>
      <c r="K46" s="64"/>
      <c r="L46" s="65">
        <f t="shared" si="20"/>
        <v>4188.30717</v>
      </c>
      <c r="M46" s="63"/>
      <c r="N46" s="65">
        <v>3941.9361600000002</v>
      </c>
      <c r="O46" s="63">
        <v>246.37101000000001</v>
      </c>
      <c r="P46" s="66"/>
      <c r="Q46" s="48">
        <f t="shared" si="21"/>
        <v>4188.30717</v>
      </c>
      <c r="R46" s="63"/>
      <c r="S46" s="63">
        <v>3941.9361600000002</v>
      </c>
      <c r="T46" s="63">
        <v>246.37101000000001</v>
      </c>
      <c r="U46" s="64"/>
      <c r="V46" s="48">
        <f t="shared" si="22"/>
        <v>4188.3069999999998</v>
      </c>
      <c r="W46" s="63"/>
      <c r="X46" s="63">
        <v>3941.9360000000001</v>
      </c>
      <c r="Y46" s="63">
        <v>246.37100000000001</v>
      </c>
      <c r="Z46" s="67"/>
    </row>
    <row r="47" ht="12.75" hidden="1">
      <c r="A47" s="36"/>
      <c r="B47" s="61"/>
      <c r="C47" s="38"/>
      <c r="D47" s="34"/>
      <c r="E47" s="34"/>
      <c r="F47" s="34">
        <v>2022</v>
      </c>
      <c r="G47" s="48">
        <f t="shared" si="23"/>
        <v>2181.328</v>
      </c>
      <c r="H47" s="63"/>
      <c r="I47" s="63">
        <v>1985.00848</v>
      </c>
      <c r="J47" s="63">
        <v>196.31952000000001</v>
      </c>
      <c r="K47" s="64"/>
      <c r="L47" s="63">
        <f t="shared" si="20"/>
        <v>2181.328</v>
      </c>
      <c r="M47" s="65"/>
      <c r="N47" s="63">
        <v>1985.00848</v>
      </c>
      <c r="O47" s="65">
        <v>196.31952000000001</v>
      </c>
      <c r="P47" s="64"/>
      <c r="Q47" s="48">
        <f t="shared" si="21"/>
        <v>2181.328</v>
      </c>
      <c r="R47" s="63"/>
      <c r="S47" s="63">
        <v>1985.00848</v>
      </c>
      <c r="T47" s="63">
        <v>196.31952000000001</v>
      </c>
      <c r="U47" s="64"/>
      <c r="V47" s="48">
        <f t="shared" si="22"/>
        <v>2181.328</v>
      </c>
      <c r="W47" s="63"/>
      <c r="X47" s="63">
        <v>1985.00848</v>
      </c>
      <c r="Y47" s="63">
        <v>196.31952000000001</v>
      </c>
      <c r="Z47" s="67"/>
    </row>
    <row r="48" ht="12.75" hidden="1">
      <c r="A48" s="36"/>
      <c r="B48" s="61"/>
      <c r="C48" s="38"/>
      <c r="D48" s="34"/>
      <c r="E48" s="34"/>
      <c r="F48" s="34">
        <v>2023</v>
      </c>
      <c r="G48" s="48">
        <f t="shared" si="23"/>
        <v>6262.8233300000002</v>
      </c>
      <c r="H48" s="63"/>
      <c r="I48" s="63">
        <v>5636.5410000000002</v>
      </c>
      <c r="J48" s="63">
        <v>626.28233</v>
      </c>
      <c r="K48" s="64"/>
      <c r="L48" s="65">
        <f t="shared" si="20"/>
        <v>6262.8233300000002</v>
      </c>
      <c r="M48" s="63"/>
      <c r="N48" s="65">
        <v>5636.5410000000002</v>
      </c>
      <c r="O48" s="63">
        <v>626.28233</v>
      </c>
      <c r="P48" s="66"/>
      <c r="Q48" s="48">
        <f t="shared" si="21"/>
        <v>6262.8233300000002</v>
      </c>
      <c r="R48" s="63"/>
      <c r="S48" s="63">
        <v>5636.5410000000002</v>
      </c>
      <c r="T48" s="63">
        <v>626.28233</v>
      </c>
      <c r="U48" s="64"/>
      <c r="V48" s="48">
        <f t="shared" si="22"/>
        <v>6262.8233300000002</v>
      </c>
      <c r="W48" s="63"/>
      <c r="X48" s="63">
        <v>5636.5410000000002</v>
      </c>
      <c r="Y48" s="63">
        <v>626.28233</v>
      </c>
      <c r="Z48" s="67"/>
    </row>
    <row r="49" ht="76.5" customHeight="1">
      <c r="A49" s="36"/>
      <c r="B49" s="61"/>
      <c r="C49" s="38"/>
      <c r="D49" s="34"/>
      <c r="E49" s="34"/>
      <c r="F49" s="34">
        <v>2024</v>
      </c>
      <c r="G49" s="48">
        <f t="shared" si="23"/>
        <v>0</v>
      </c>
      <c r="H49" s="62"/>
      <c r="I49" s="62"/>
      <c r="J49" s="62"/>
      <c r="K49" s="67"/>
      <c r="L49" s="63">
        <f t="shared" si="20"/>
        <v>0</v>
      </c>
      <c r="M49" s="68"/>
      <c r="N49" s="62"/>
      <c r="O49" s="68"/>
      <c r="P49" s="67"/>
      <c r="Q49" s="48">
        <f t="shared" si="21"/>
        <v>2646.3699999999999</v>
      </c>
      <c r="R49" s="62"/>
      <c r="S49" s="63">
        <v>2355.2692999999999</v>
      </c>
      <c r="T49" s="63">
        <v>291.10070000000002</v>
      </c>
      <c r="U49" s="67"/>
      <c r="V49" s="48">
        <f t="shared" si="22"/>
        <v>2646.3699999999999</v>
      </c>
      <c r="W49" s="62"/>
      <c r="X49" s="65">
        <v>2355.2692999999999</v>
      </c>
      <c r="Y49" s="63">
        <v>291.10070000000002</v>
      </c>
      <c r="Z49" s="67"/>
    </row>
    <row r="50" hidden="1">
      <c r="A50" s="36"/>
      <c r="B50" s="61"/>
      <c r="C50" s="38"/>
      <c r="D50" s="34"/>
      <c r="E50" s="34"/>
      <c r="F50" s="34">
        <v>2025</v>
      </c>
      <c r="G50" s="48">
        <f t="shared" si="23"/>
        <v>0</v>
      </c>
      <c r="H50" s="62"/>
      <c r="I50" s="62"/>
      <c r="J50" s="62"/>
      <c r="K50" s="67"/>
      <c r="L50" s="65">
        <f t="shared" si="20"/>
        <v>0</v>
      </c>
      <c r="M50" s="62"/>
      <c r="N50" s="68"/>
      <c r="O50" s="62"/>
      <c r="P50" s="69"/>
      <c r="Q50" s="48">
        <f t="shared" si="21"/>
        <v>0</v>
      </c>
      <c r="R50" s="62"/>
      <c r="S50" s="62"/>
      <c r="T50" s="62"/>
      <c r="U50" s="67"/>
      <c r="V50" s="48">
        <f t="shared" si="22"/>
        <v>0</v>
      </c>
      <c r="W50" s="62"/>
      <c r="X50" s="62"/>
      <c r="Y50" s="62"/>
      <c r="Z50" s="67"/>
    </row>
    <row r="51" hidden="1">
      <c r="A51" s="36"/>
      <c r="B51" s="61"/>
      <c r="C51" s="75"/>
      <c r="D51" s="34"/>
      <c r="E51" s="34"/>
      <c r="F51" s="34">
        <v>2026</v>
      </c>
      <c r="G51" s="48">
        <f t="shared" si="23"/>
        <v>0</v>
      </c>
      <c r="H51" s="62"/>
      <c r="I51" s="62"/>
      <c r="J51" s="62"/>
      <c r="K51" s="67"/>
      <c r="L51" s="63">
        <f t="shared" si="20"/>
        <v>0</v>
      </c>
      <c r="M51" s="68"/>
      <c r="N51" s="62"/>
      <c r="O51" s="68"/>
      <c r="P51" s="67"/>
      <c r="Q51" s="48">
        <f t="shared" si="21"/>
        <v>0</v>
      </c>
      <c r="R51" s="62"/>
      <c r="S51" s="62"/>
      <c r="T51" s="62"/>
      <c r="U51" s="67"/>
      <c r="V51" s="48">
        <f t="shared" si="22"/>
        <v>0</v>
      </c>
      <c r="W51" s="62"/>
      <c r="X51" s="62"/>
      <c r="Y51" s="62"/>
      <c r="Z51" s="67"/>
    </row>
    <row r="52" s="8" customFormat="1" hidden="1">
      <c r="A52" s="36"/>
      <c r="B52" s="45" t="s">
        <v>20</v>
      </c>
      <c r="C52" s="45"/>
      <c r="D52" s="45"/>
      <c r="E52" s="45"/>
      <c r="F52" s="45"/>
      <c r="G52" s="39">
        <f t="shared" si="23"/>
        <v>21044.251329999999</v>
      </c>
      <c r="H52" s="39">
        <f>SUM(H44:H51)</f>
        <v>0</v>
      </c>
      <c r="I52" s="39">
        <f>SUM(I44:I51)</f>
        <v>19527.52577</v>
      </c>
      <c r="J52" s="39">
        <f>SUM(J44:J51)</f>
        <v>1516.7255599999999</v>
      </c>
      <c r="K52" s="40">
        <f>SUM(K44:K51)</f>
        <v>0</v>
      </c>
      <c r="L52" s="41">
        <f t="shared" si="20"/>
        <v>21032.558500000003</v>
      </c>
      <c r="M52" s="39">
        <f>SUM(M44:M51)</f>
        <v>0</v>
      </c>
      <c r="N52" s="41">
        <f>SUM(N44:N51)</f>
        <v>19516.520930000002</v>
      </c>
      <c r="O52" s="39">
        <f>SUM(O44:O51)</f>
        <v>1516.03757</v>
      </c>
      <c r="P52" s="42">
        <f>SUM(P44:P51)</f>
        <v>0</v>
      </c>
      <c r="Q52" s="39">
        <f t="shared" si="21"/>
        <v>23678.928500000002</v>
      </c>
      <c r="R52" s="39">
        <f>SUM(R44:R51)</f>
        <v>0</v>
      </c>
      <c r="S52" s="39">
        <f>SUM(S44:S51)</f>
        <v>21871.790230000002</v>
      </c>
      <c r="T52" s="39">
        <f>SUM(T44:T51)</f>
        <v>1807.1382699999999</v>
      </c>
      <c r="U52" s="40">
        <f>SUM(U44:U51)</f>
        <v>0</v>
      </c>
      <c r="V52" s="39">
        <f t="shared" si="22"/>
        <v>23678.928329999999</v>
      </c>
      <c r="W52" s="39">
        <f>SUM(W44:W51)</f>
        <v>0</v>
      </c>
      <c r="X52" s="39">
        <f>SUM(X44:X51)</f>
        <v>21871.790069999999</v>
      </c>
      <c r="Y52" s="39">
        <f>SUM(Y44:Y51)</f>
        <v>1807.1382599999999</v>
      </c>
      <c r="Z52" s="40">
        <f>SUM(Z44:Z51)</f>
        <v>0</v>
      </c>
    </row>
    <row r="53" hidden="1">
      <c r="A53" s="18">
        <v>3</v>
      </c>
      <c r="B53" s="76" t="s">
        <v>27</v>
      </c>
      <c r="C53" s="46" t="s">
        <v>24</v>
      </c>
      <c r="D53" s="34">
        <v>2019</v>
      </c>
      <c r="E53" s="34">
        <v>2026</v>
      </c>
      <c r="F53" s="34">
        <v>2019</v>
      </c>
      <c r="G53" s="48">
        <f t="shared" si="23"/>
        <v>0</v>
      </c>
      <c r="H53" s="62"/>
      <c r="I53" s="62"/>
      <c r="J53" s="62"/>
      <c r="K53" s="67"/>
      <c r="L53" s="63">
        <f t="shared" si="20"/>
        <v>0</v>
      </c>
      <c r="M53" s="68"/>
      <c r="N53" s="62"/>
      <c r="O53" s="68"/>
      <c r="P53" s="67"/>
      <c r="Q53" s="48">
        <f t="shared" si="21"/>
        <v>0</v>
      </c>
      <c r="R53" s="62"/>
      <c r="S53" s="62"/>
      <c r="T53" s="62"/>
      <c r="U53" s="67"/>
      <c r="V53" s="48">
        <f t="shared" si="22"/>
        <v>0</v>
      </c>
      <c r="W53" s="62"/>
      <c r="X53" s="62"/>
      <c r="Y53" s="62"/>
      <c r="Z53" s="67"/>
    </row>
    <row r="54" hidden="1">
      <c r="A54" s="77"/>
      <c r="B54" s="76"/>
      <c r="C54" s="38"/>
      <c r="D54" s="34"/>
      <c r="E54" s="34"/>
      <c r="F54" s="34">
        <v>2020</v>
      </c>
      <c r="G54" s="48">
        <f t="shared" si="23"/>
        <v>0</v>
      </c>
      <c r="H54" s="62"/>
      <c r="I54" s="62"/>
      <c r="J54" s="62"/>
      <c r="K54" s="67"/>
      <c r="L54" s="65">
        <f t="shared" si="20"/>
        <v>0</v>
      </c>
      <c r="M54" s="62"/>
      <c r="N54" s="68"/>
      <c r="O54" s="62"/>
      <c r="P54" s="69"/>
      <c r="Q54" s="48">
        <f t="shared" si="21"/>
        <v>0</v>
      </c>
      <c r="R54" s="62"/>
      <c r="S54" s="62"/>
      <c r="T54" s="62"/>
      <c r="U54" s="67"/>
      <c r="V54" s="48">
        <f t="shared" si="22"/>
        <v>0</v>
      </c>
      <c r="W54" s="62"/>
      <c r="X54" s="62"/>
      <c r="Y54" s="62"/>
      <c r="Z54" s="67"/>
    </row>
    <row r="55" hidden="1">
      <c r="A55" s="77"/>
      <c r="B55" s="76"/>
      <c r="C55" s="38"/>
      <c r="D55" s="34"/>
      <c r="E55" s="34"/>
      <c r="F55" s="34">
        <v>2021</v>
      </c>
      <c r="G55" s="48">
        <f t="shared" si="23"/>
        <v>0</v>
      </c>
      <c r="H55" s="62"/>
      <c r="I55" s="62"/>
      <c r="J55" s="62"/>
      <c r="K55" s="67"/>
      <c r="L55" s="63">
        <f t="shared" si="20"/>
        <v>0</v>
      </c>
      <c r="M55" s="68"/>
      <c r="N55" s="62"/>
      <c r="O55" s="68"/>
      <c r="P55" s="67"/>
      <c r="Q55" s="48">
        <f t="shared" si="21"/>
        <v>0</v>
      </c>
      <c r="R55" s="62"/>
      <c r="S55" s="62"/>
      <c r="T55" s="62"/>
      <c r="U55" s="67"/>
      <c r="V55" s="48">
        <f t="shared" si="22"/>
        <v>0</v>
      </c>
      <c r="W55" s="62"/>
      <c r="X55" s="62"/>
      <c r="Y55" s="62"/>
      <c r="Z55" s="67"/>
    </row>
    <row r="56" hidden="1">
      <c r="A56" s="77"/>
      <c r="B56" s="76"/>
      <c r="C56" s="38"/>
      <c r="D56" s="34"/>
      <c r="E56" s="34"/>
      <c r="F56" s="34">
        <v>2022</v>
      </c>
      <c r="G56" s="48">
        <f t="shared" si="23"/>
        <v>0</v>
      </c>
      <c r="H56" s="62"/>
      <c r="I56" s="62"/>
      <c r="J56" s="62"/>
      <c r="K56" s="67"/>
      <c r="L56" s="65">
        <f t="shared" si="20"/>
        <v>0</v>
      </c>
      <c r="M56" s="62"/>
      <c r="N56" s="68"/>
      <c r="O56" s="62"/>
      <c r="P56" s="69"/>
      <c r="Q56" s="48">
        <f t="shared" si="21"/>
        <v>0</v>
      </c>
      <c r="R56" s="62"/>
      <c r="S56" s="62"/>
      <c r="T56" s="62"/>
      <c r="U56" s="67"/>
      <c r="V56" s="48">
        <f t="shared" si="22"/>
        <v>0</v>
      </c>
      <c r="W56" s="62"/>
      <c r="X56" s="62"/>
      <c r="Y56" s="62"/>
      <c r="Z56" s="67"/>
    </row>
    <row r="57" ht="12.75" hidden="1">
      <c r="A57" s="77"/>
      <c r="B57" s="76"/>
      <c r="C57" s="38"/>
      <c r="D57" s="34"/>
      <c r="E57" s="34"/>
      <c r="F57" s="34">
        <v>2023</v>
      </c>
      <c r="G57" s="48">
        <f t="shared" si="23"/>
        <v>0</v>
      </c>
      <c r="H57" s="62"/>
      <c r="I57" s="62"/>
      <c r="J57" s="62"/>
      <c r="K57" s="67"/>
      <c r="L57" s="63">
        <f t="shared" si="20"/>
        <v>0</v>
      </c>
      <c r="M57" s="68"/>
      <c r="N57" s="62"/>
      <c r="O57" s="68"/>
      <c r="P57" s="67"/>
      <c r="Q57" s="48">
        <f t="shared" si="21"/>
        <v>0</v>
      </c>
      <c r="R57" s="62"/>
      <c r="S57" s="62"/>
      <c r="T57" s="62"/>
      <c r="U57" s="67"/>
      <c r="V57" s="48">
        <f t="shared" si="22"/>
        <v>0</v>
      </c>
      <c r="W57" s="62"/>
      <c r="X57" s="62"/>
      <c r="Y57" s="62"/>
      <c r="Z57" s="67"/>
    </row>
    <row r="58" ht="180.75" hidden="1" customHeight="1">
      <c r="A58" s="77"/>
      <c r="B58" s="76"/>
      <c r="C58" s="38"/>
      <c r="D58" s="34"/>
      <c r="E58" s="34"/>
      <c r="F58" s="34">
        <v>2024</v>
      </c>
      <c r="G58" s="48">
        <f t="shared" si="23"/>
        <v>0</v>
      </c>
      <c r="H58" s="62"/>
      <c r="I58" s="62"/>
      <c r="J58" s="62"/>
      <c r="K58" s="67"/>
      <c r="L58" s="65">
        <f t="shared" si="20"/>
        <v>0</v>
      </c>
      <c r="M58" s="62"/>
      <c r="N58" s="68"/>
      <c r="O58" s="62"/>
      <c r="P58" s="69"/>
      <c r="Q58" s="48">
        <f t="shared" si="21"/>
        <v>0</v>
      </c>
      <c r="R58" s="62"/>
      <c r="S58" s="62"/>
      <c r="T58" s="62"/>
      <c r="U58" s="67"/>
      <c r="V58" s="48">
        <f t="shared" si="22"/>
        <v>0</v>
      </c>
      <c r="W58" s="62"/>
      <c r="X58" s="62"/>
      <c r="Y58" s="62"/>
      <c r="Z58" s="67"/>
    </row>
    <row r="59" hidden="1">
      <c r="A59" s="77"/>
      <c r="B59" s="76"/>
      <c r="C59" s="38"/>
      <c r="D59" s="34"/>
      <c r="E59" s="34"/>
      <c r="F59" s="34">
        <v>2025</v>
      </c>
      <c r="G59" s="48">
        <f t="shared" si="23"/>
        <v>0</v>
      </c>
      <c r="H59" s="62"/>
      <c r="I59" s="62"/>
      <c r="J59" s="62"/>
      <c r="K59" s="67"/>
      <c r="L59" s="63">
        <f t="shared" si="20"/>
        <v>0</v>
      </c>
      <c r="M59" s="68"/>
      <c r="N59" s="62"/>
      <c r="O59" s="68"/>
      <c r="P59" s="67"/>
      <c r="Q59" s="48">
        <f t="shared" si="21"/>
        <v>0</v>
      </c>
      <c r="R59" s="62"/>
      <c r="S59" s="62"/>
      <c r="T59" s="62"/>
      <c r="U59" s="67"/>
      <c r="V59" s="48">
        <f t="shared" si="22"/>
        <v>0</v>
      </c>
      <c r="W59" s="62"/>
      <c r="X59" s="62"/>
      <c r="Y59" s="62"/>
      <c r="Z59" s="67"/>
    </row>
    <row r="60" hidden="1">
      <c r="A60" s="77"/>
      <c r="B60" s="76"/>
      <c r="C60" s="75"/>
      <c r="D60" s="34"/>
      <c r="E60" s="34"/>
      <c r="F60" s="34">
        <v>2026</v>
      </c>
      <c r="G60" s="48">
        <f t="shared" si="23"/>
        <v>0</v>
      </c>
      <c r="H60" s="62"/>
      <c r="I60" s="62"/>
      <c r="J60" s="62"/>
      <c r="K60" s="67"/>
      <c r="L60" s="65">
        <f t="shared" si="20"/>
        <v>0</v>
      </c>
      <c r="M60" s="62"/>
      <c r="N60" s="68"/>
      <c r="O60" s="62"/>
      <c r="P60" s="69"/>
      <c r="Q60" s="48">
        <f t="shared" si="21"/>
        <v>0</v>
      </c>
      <c r="R60" s="62"/>
      <c r="S60" s="62"/>
      <c r="T60" s="62"/>
      <c r="U60" s="67"/>
      <c r="V60" s="48">
        <f t="shared" si="22"/>
        <v>0</v>
      </c>
      <c r="W60" s="62"/>
      <c r="X60" s="62"/>
      <c r="Y60" s="62"/>
      <c r="Z60" s="67"/>
    </row>
    <row r="61" s="8" customFormat="1" hidden="1">
      <c r="A61" s="24"/>
      <c r="B61" s="45" t="s">
        <v>20</v>
      </c>
      <c r="C61" s="45"/>
      <c r="D61" s="45"/>
      <c r="E61" s="45"/>
      <c r="F61" s="45"/>
      <c r="G61" s="39">
        <f t="shared" si="23"/>
        <v>0</v>
      </c>
      <c r="H61" s="39">
        <f>SUM(H53:H60)</f>
        <v>0</v>
      </c>
      <c r="I61" s="39">
        <f>SUM(I53:I60)</f>
        <v>0</v>
      </c>
      <c r="J61" s="39">
        <f>SUM(J53:J60)</f>
        <v>0</v>
      </c>
      <c r="K61" s="40">
        <f>SUM(K53:K60)</f>
        <v>0</v>
      </c>
      <c r="L61" s="39">
        <f t="shared" si="20"/>
        <v>0</v>
      </c>
      <c r="M61" s="41">
        <f>SUM(M53:M60)</f>
        <v>0</v>
      </c>
      <c r="N61" s="39">
        <f>SUM(N53:N60)</f>
        <v>0</v>
      </c>
      <c r="O61" s="41">
        <f>SUM(O53:O60)</f>
        <v>0</v>
      </c>
      <c r="P61" s="40">
        <f>SUM(P53:P60)</f>
        <v>0</v>
      </c>
      <c r="Q61" s="39">
        <f t="shared" si="21"/>
        <v>0</v>
      </c>
      <c r="R61" s="39">
        <f>SUM(R53:R60)</f>
        <v>0</v>
      </c>
      <c r="S61" s="39">
        <f>SUM(S53:S60)</f>
        <v>0</v>
      </c>
      <c r="T61" s="39">
        <f>SUM(T53:T60)</f>
        <v>0</v>
      </c>
      <c r="U61" s="40">
        <f>SUM(U53:U60)</f>
        <v>0</v>
      </c>
      <c r="V61" s="39">
        <f t="shared" si="22"/>
        <v>0</v>
      </c>
      <c r="W61" s="39">
        <f>SUM(W53:W60)</f>
        <v>0</v>
      </c>
      <c r="X61" s="39">
        <f>SUM(X53:X60)</f>
        <v>0</v>
      </c>
      <c r="Y61" s="39">
        <f>SUM(Y53:Y60)</f>
        <v>0</v>
      </c>
      <c r="Z61" s="40">
        <f>SUM(Z53:Z60)</f>
        <v>0</v>
      </c>
    </row>
    <row r="62" s="8" customFormat="1" ht="12.75" hidden="1" customHeight="1">
      <c r="A62" s="18">
        <v>1</v>
      </c>
      <c r="B62" s="37" t="s">
        <v>28</v>
      </c>
      <c r="C62" s="46" t="s">
        <v>24</v>
      </c>
      <c r="D62" s="34">
        <v>2019</v>
      </c>
      <c r="E62" s="34">
        <v>2026</v>
      </c>
      <c r="F62" s="34">
        <v>2019</v>
      </c>
      <c r="G62" s="39">
        <f t="shared" si="23"/>
        <v>102</v>
      </c>
      <c r="H62" s="48">
        <f t="shared" ref="H62:H69" si="40">H71+H80</f>
        <v>0</v>
      </c>
      <c r="I62" s="48">
        <f t="shared" ref="I62:I69" si="41">I71+I80</f>
        <v>0</v>
      </c>
      <c r="J62" s="48">
        <f t="shared" ref="J62:J69" si="42">J71+J80</f>
        <v>102</v>
      </c>
      <c r="K62" s="49">
        <f t="shared" ref="K62:K69" si="43">K71+K80</f>
        <v>0</v>
      </c>
      <c r="L62" s="41">
        <f t="shared" si="20"/>
        <v>102</v>
      </c>
      <c r="M62" s="48">
        <f t="shared" ref="M62:M69" si="44">M71+M80</f>
        <v>0</v>
      </c>
      <c r="N62" s="51">
        <f t="shared" ref="N62:N69" si="45">N71+N80</f>
        <v>0</v>
      </c>
      <c r="O62" s="48">
        <f t="shared" ref="O62:O69" si="46">O71+O80</f>
        <v>102</v>
      </c>
      <c r="P62" s="52">
        <f t="shared" ref="P62:P69" si="47">P71+P80</f>
        <v>0</v>
      </c>
      <c r="Q62" s="39">
        <f t="shared" si="21"/>
        <v>102</v>
      </c>
      <c r="R62" s="48">
        <f t="shared" ref="R62:R69" si="48">R71+R80</f>
        <v>0</v>
      </c>
      <c r="S62" s="48">
        <f t="shared" ref="S62:S69" si="49">S71+S80</f>
        <v>0</v>
      </c>
      <c r="T62" s="48">
        <f t="shared" ref="T62:T69" si="50">T71+T80</f>
        <v>102</v>
      </c>
      <c r="U62" s="49">
        <f t="shared" ref="U62:U69" si="51">U71+U80</f>
        <v>0</v>
      </c>
      <c r="V62" s="39">
        <f t="shared" si="22"/>
        <v>102</v>
      </c>
      <c r="W62" s="48">
        <f t="shared" ref="W62:W69" si="52">W71+W80</f>
        <v>0</v>
      </c>
      <c r="X62" s="48">
        <f t="shared" ref="X62:X69" si="53">X71+X80</f>
        <v>0</v>
      </c>
      <c r="Y62" s="48">
        <f t="shared" ref="Y62:Y69" si="54">Y71+Y80</f>
        <v>102</v>
      </c>
      <c r="Z62" s="49">
        <f t="shared" ref="Z62:Z69" si="55">Z71+Z80</f>
        <v>0</v>
      </c>
    </row>
    <row r="63" s="8" customFormat="1" hidden="1">
      <c r="A63" s="77"/>
      <c r="B63" s="37"/>
      <c r="C63" s="38"/>
      <c r="D63" s="34"/>
      <c r="E63" s="34"/>
      <c r="F63" s="34">
        <v>2020</v>
      </c>
      <c r="G63" s="39">
        <f t="shared" si="23"/>
        <v>29.899999999999999</v>
      </c>
      <c r="H63" s="48">
        <f t="shared" si="40"/>
        <v>0</v>
      </c>
      <c r="I63" s="48">
        <f t="shared" si="41"/>
        <v>0</v>
      </c>
      <c r="J63" s="48">
        <f t="shared" si="42"/>
        <v>29.899999999999999</v>
      </c>
      <c r="K63" s="49">
        <f t="shared" si="43"/>
        <v>0</v>
      </c>
      <c r="L63" s="39">
        <f t="shared" si="20"/>
        <v>29.899999999999999</v>
      </c>
      <c r="M63" s="51">
        <f t="shared" si="44"/>
        <v>0</v>
      </c>
      <c r="N63" s="48">
        <f t="shared" si="45"/>
        <v>0</v>
      </c>
      <c r="O63" s="51">
        <f t="shared" si="46"/>
        <v>29.899999999999999</v>
      </c>
      <c r="P63" s="49">
        <f t="shared" si="47"/>
        <v>0</v>
      </c>
      <c r="Q63" s="39">
        <f t="shared" si="21"/>
        <v>29.899999999999999</v>
      </c>
      <c r="R63" s="48">
        <f t="shared" si="48"/>
        <v>0</v>
      </c>
      <c r="S63" s="48">
        <f t="shared" si="49"/>
        <v>0</v>
      </c>
      <c r="T63" s="48">
        <f t="shared" si="50"/>
        <v>29.899999999999999</v>
      </c>
      <c r="U63" s="49">
        <f t="shared" si="51"/>
        <v>0</v>
      </c>
      <c r="V63" s="39">
        <f t="shared" si="22"/>
        <v>29.899999999999999</v>
      </c>
      <c r="W63" s="48">
        <f t="shared" si="52"/>
        <v>0</v>
      </c>
      <c r="X63" s="48">
        <f t="shared" si="53"/>
        <v>0</v>
      </c>
      <c r="Y63" s="48">
        <f t="shared" si="54"/>
        <v>29.899999999999999</v>
      </c>
      <c r="Z63" s="49">
        <f t="shared" si="55"/>
        <v>0</v>
      </c>
    </row>
    <row r="64" s="8" customFormat="1" hidden="1">
      <c r="A64" s="77"/>
      <c r="B64" s="37"/>
      <c r="C64" s="38"/>
      <c r="D64" s="34"/>
      <c r="E64" s="34"/>
      <c r="F64" s="34">
        <v>2021</v>
      </c>
      <c r="G64" s="39">
        <f t="shared" si="23"/>
        <v>32.700000000000003</v>
      </c>
      <c r="H64" s="48">
        <f t="shared" si="40"/>
        <v>0</v>
      </c>
      <c r="I64" s="48">
        <f t="shared" si="41"/>
        <v>0</v>
      </c>
      <c r="J64" s="48">
        <f t="shared" si="42"/>
        <v>32.700000000000003</v>
      </c>
      <c r="K64" s="49">
        <f t="shared" si="43"/>
        <v>0</v>
      </c>
      <c r="L64" s="41">
        <f t="shared" si="20"/>
        <v>32.700000000000003</v>
      </c>
      <c r="M64" s="48">
        <f t="shared" si="44"/>
        <v>0</v>
      </c>
      <c r="N64" s="51">
        <f t="shared" si="45"/>
        <v>0</v>
      </c>
      <c r="O64" s="48">
        <f t="shared" si="46"/>
        <v>32.700000000000003</v>
      </c>
      <c r="P64" s="52">
        <f t="shared" si="47"/>
        <v>0</v>
      </c>
      <c r="Q64" s="39">
        <f t="shared" si="21"/>
        <v>32.700000000000003</v>
      </c>
      <c r="R64" s="48">
        <f t="shared" si="48"/>
        <v>0</v>
      </c>
      <c r="S64" s="48">
        <f t="shared" si="49"/>
        <v>0</v>
      </c>
      <c r="T64" s="48">
        <f t="shared" si="50"/>
        <v>32.700000000000003</v>
      </c>
      <c r="U64" s="49">
        <f t="shared" si="51"/>
        <v>0</v>
      </c>
      <c r="V64" s="39">
        <f t="shared" si="22"/>
        <v>32.700000000000003</v>
      </c>
      <c r="W64" s="48">
        <f t="shared" si="52"/>
        <v>0</v>
      </c>
      <c r="X64" s="48">
        <f t="shared" si="53"/>
        <v>0</v>
      </c>
      <c r="Y64" s="48">
        <f t="shared" si="54"/>
        <v>32.700000000000003</v>
      </c>
      <c r="Z64" s="49">
        <f t="shared" si="55"/>
        <v>0</v>
      </c>
    </row>
    <row r="65" s="8" customFormat="1" hidden="1">
      <c r="A65" s="77"/>
      <c r="B65" s="37"/>
      <c r="C65" s="38"/>
      <c r="D65" s="34"/>
      <c r="E65" s="34"/>
      <c r="F65" s="34">
        <v>2022</v>
      </c>
      <c r="G65" s="39">
        <f t="shared" si="23"/>
        <v>35.399999999999999</v>
      </c>
      <c r="H65" s="48">
        <f t="shared" si="40"/>
        <v>0</v>
      </c>
      <c r="I65" s="48">
        <f t="shared" si="41"/>
        <v>0</v>
      </c>
      <c r="J65" s="48">
        <f t="shared" si="42"/>
        <v>35.399999999999999</v>
      </c>
      <c r="K65" s="49">
        <f t="shared" si="43"/>
        <v>0</v>
      </c>
      <c r="L65" s="39">
        <f t="shared" si="20"/>
        <v>35.399999999999999</v>
      </c>
      <c r="M65" s="51">
        <f t="shared" si="44"/>
        <v>0</v>
      </c>
      <c r="N65" s="48">
        <f t="shared" si="45"/>
        <v>0</v>
      </c>
      <c r="O65" s="51">
        <f t="shared" si="46"/>
        <v>35.399999999999999</v>
      </c>
      <c r="P65" s="49">
        <f t="shared" si="47"/>
        <v>0</v>
      </c>
      <c r="Q65" s="39">
        <f t="shared" si="21"/>
        <v>35.399999999999999</v>
      </c>
      <c r="R65" s="48">
        <f t="shared" si="48"/>
        <v>0</v>
      </c>
      <c r="S65" s="48">
        <f t="shared" si="49"/>
        <v>0</v>
      </c>
      <c r="T65" s="48">
        <f t="shared" si="50"/>
        <v>35.399999999999999</v>
      </c>
      <c r="U65" s="49">
        <f t="shared" si="51"/>
        <v>0</v>
      </c>
      <c r="V65" s="39">
        <f t="shared" si="22"/>
        <v>35.399999999999999</v>
      </c>
      <c r="W65" s="48">
        <f t="shared" si="52"/>
        <v>0</v>
      </c>
      <c r="X65" s="48">
        <f t="shared" si="53"/>
        <v>0</v>
      </c>
      <c r="Y65" s="48">
        <f t="shared" si="54"/>
        <v>35.399999999999999</v>
      </c>
      <c r="Z65" s="49">
        <f t="shared" si="55"/>
        <v>0</v>
      </c>
    </row>
    <row r="66" s="8" customFormat="1" ht="12.75" hidden="1">
      <c r="A66" s="77"/>
      <c r="B66" s="37"/>
      <c r="C66" s="38"/>
      <c r="D66" s="34"/>
      <c r="E66" s="34"/>
      <c r="F66" s="34">
        <v>2023</v>
      </c>
      <c r="G66" s="39">
        <f t="shared" si="23"/>
        <v>33</v>
      </c>
      <c r="H66" s="48">
        <f t="shared" si="40"/>
        <v>0</v>
      </c>
      <c r="I66" s="48">
        <f t="shared" si="41"/>
        <v>0</v>
      </c>
      <c r="J66" s="48">
        <f t="shared" si="42"/>
        <v>33</v>
      </c>
      <c r="K66" s="49">
        <f t="shared" si="43"/>
        <v>0</v>
      </c>
      <c r="L66" s="41">
        <f t="shared" si="20"/>
        <v>33</v>
      </c>
      <c r="M66" s="78">
        <f t="shared" si="44"/>
        <v>0</v>
      </c>
      <c r="N66" s="51">
        <f t="shared" si="45"/>
        <v>0</v>
      </c>
      <c r="O66" s="78">
        <f t="shared" si="46"/>
        <v>33</v>
      </c>
      <c r="P66" s="52">
        <f t="shared" si="47"/>
        <v>0</v>
      </c>
      <c r="Q66" s="39">
        <f t="shared" si="21"/>
        <v>33</v>
      </c>
      <c r="R66" s="48">
        <f t="shared" si="48"/>
        <v>0</v>
      </c>
      <c r="S66" s="48">
        <f t="shared" si="49"/>
        <v>0</v>
      </c>
      <c r="T66" s="48">
        <f t="shared" si="50"/>
        <v>33</v>
      </c>
      <c r="U66" s="49">
        <f t="shared" si="51"/>
        <v>0</v>
      </c>
      <c r="V66" s="39">
        <f t="shared" si="22"/>
        <v>33</v>
      </c>
      <c r="W66" s="48">
        <f t="shared" si="52"/>
        <v>0</v>
      </c>
      <c r="X66" s="48">
        <f t="shared" si="53"/>
        <v>0</v>
      </c>
      <c r="Y66" s="48">
        <f t="shared" si="54"/>
        <v>33</v>
      </c>
      <c r="Z66" s="49">
        <f t="shared" si="55"/>
        <v>0</v>
      </c>
    </row>
    <row r="67" s="8" customFormat="1" ht="162.75" customHeight="1">
      <c r="A67" s="77"/>
      <c r="B67" s="37"/>
      <c r="C67" s="38"/>
      <c r="D67" s="34"/>
      <c r="E67" s="34"/>
      <c r="F67" s="34">
        <v>2024</v>
      </c>
      <c r="G67" s="39">
        <f t="shared" si="23"/>
        <v>35.100000000000001</v>
      </c>
      <c r="H67" s="48">
        <f t="shared" si="40"/>
        <v>0</v>
      </c>
      <c r="I67" s="48">
        <f t="shared" si="41"/>
        <v>0</v>
      </c>
      <c r="J67" s="48">
        <f t="shared" si="42"/>
        <v>35.100000000000001</v>
      </c>
      <c r="K67" s="49">
        <f t="shared" si="43"/>
        <v>0</v>
      </c>
      <c r="L67" s="79">
        <f t="shared" si="20"/>
        <v>35.100000000000001</v>
      </c>
      <c r="M67" s="80">
        <f t="shared" si="44"/>
        <v>0</v>
      </c>
      <c r="N67" s="81">
        <f t="shared" si="45"/>
        <v>0</v>
      </c>
      <c r="O67" s="80">
        <f t="shared" si="46"/>
        <v>35.100000000000001</v>
      </c>
      <c r="P67" s="82">
        <f t="shared" si="47"/>
        <v>0</v>
      </c>
      <c r="Q67" s="39">
        <f t="shared" si="21"/>
        <v>0</v>
      </c>
      <c r="R67" s="48">
        <f t="shared" si="48"/>
        <v>0</v>
      </c>
      <c r="S67" s="48">
        <f t="shared" si="49"/>
        <v>0</v>
      </c>
      <c r="T67" s="48">
        <f t="shared" si="50"/>
        <v>0</v>
      </c>
      <c r="U67" s="49">
        <f t="shared" si="51"/>
        <v>0</v>
      </c>
      <c r="V67" s="39">
        <f t="shared" si="22"/>
        <v>0</v>
      </c>
      <c r="W67" s="48">
        <f t="shared" si="52"/>
        <v>0</v>
      </c>
      <c r="X67" s="48">
        <f t="shared" si="53"/>
        <v>0</v>
      </c>
      <c r="Y67" s="48">
        <f t="shared" si="54"/>
        <v>0</v>
      </c>
      <c r="Z67" s="49">
        <f t="shared" si="55"/>
        <v>0</v>
      </c>
    </row>
    <row r="68" s="8" customFormat="1" ht="22.899999999999999" hidden="1" customHeight="1">
      <c r="A68" s="77"/>
      <c r="B68" s="37"/>
      <c r="C68" s="38"/>
      <c r="D68" s="34"/>
      <c r="E68" s="34"/>
      <c r="F68" s="34">
        <v>2025</v>
      </c>
      <c r="G68" s="39">
        <f t="shared" si="23"/>
        <v>31.899999999999999</v>
      </c>
      <c r="H68" s="48">
        <f t="shared" si="40"/>
        <v>0</v>
      </c>
      <c r="I68" s="48">
        <f t="shared" si="41"/>
        <v>0</v>
      </c>
      <c r="J68" s="48">
        <f t="shared" si="42"/>
        <v>31.899999999999999</v>
      </c>
      <c r="K68" s="49">
        <f t="shared" si="43"/>
        <v>0</v>
      </c>
      <c r="L68" s="41">
        <f t="shared" si="20"/>
        <v>31.899999999999999</v>
      </c>
      <c r="M68" s="80">
        <f t="shared" si="44"/>
        <v>0</v>
      </c>
      <c r="N68" s="51">
        <f t="shared" si="45"/>
        <v>0</v>
      </c>
      <c r="O68" s="80">
        <f t="shared" si="46"/>
        <v>31.899999999999999</v>
      </c>
      <c r="P68" s="52">
        <f t="shared" si="47"/>
        <v>0</v>
      </c>
      <c r="Q68" s="39">
        <f t="shared" si="21"/>
        <v>0</v>
      </c>
      <c r="R68" s="48">
        <f t="shared" si="48"/>
        <v>0</v>
      </c>
      <c r="S68" s="48">
        <f t="shared" si="49"/>
        <v>0</v>
      </c>
      <c r="T68" s="48">
        <f t="shared" si="50"/>
        <v>0</v>
      </c>
      <c r="U68" s="49">
        <f t="shared" si="51"/>
        <v>0</v>
      </c>
      <c r="V68" s="39">
        <f t="shared" si="22"/>
        <v>0</v>
      </c>
      <c r="W68" s="48">
        <f t="shared" si="52"/>
        <v>0</v>
      </c>
      <c r="X68" s="48">
        <f t="shared" si="53"/>
        <v>0</v>
      </c>
      <c r="Y68" s="48">
        <f t="shared" si="54"/>
        <v>0</v>
      </c>
      <c r="Z68" s="49">
        <f t="shared" si="55"/>
        <v>0</v>
      </c>
    </row>
    <row r="69" s="8" customFormat="1" ht="22.899999999999999" hidden="1" customHeight="1">
      <c r="A69" s="77"/>
      <c r="B69" s="37"/>
      <c r="C69" s="75"/>
      <c r="D69" s="34"/>
      <c r="E69" s="34"/>
      <c r="F69" s="34">
        <v>2026</v>
      </c>
      <c r="G69" s="39">
        <f t="shared" si="23"/>
        <v>37.399999999999999</v>
      </c>
      <c r="H69" s="48">
        <f t="shared" si="40"/>
        <v>0</v>
      </c>
      <c r="I69" s="48">
        <f t="shared" si="41"/>
        <v>0</v>
      </c>
      <c r="J69" s="48">
        <f t="shared" si="42"/>
        <v>37.399999999999999</v>
      </c>
      <c r="K69" s="49">
        <f t="shared" si="43"/>
        <v>0</v>
      </c>
      <c r="L69" s="79">
        <f t="shared" si="20"/>
        <v>37.399999999999999</v>
      </c>
      <c r="M69" s="80">
        <f t="shared" si="44"/>
        <v>0</v>
      </c>
      <c r="N69" s="81">
        <f t="shared" si="45"/>
        <v>0</v>
      </c>
      <c r="O69" s="80">
        <f t="shared" si="46"/>
        <v>37.399999999999999</v>
      </c>
      <c r="P69" s="82">
        <f t="shared" si="47"/>
        <v>0</v>
      </c>
      <c r="Q69" s="39">
        <f t="shared" si="21"/>
        <v>0</v>
      </c>
      <c r="R69" s="48">
        <f t="shared" si="48"/>
        <v>0</v>
      </c>
      <c r="S69" s="48">
        <f t="shared" si="49"/>
        <v>0</v>
      </c>
      <c r="T69" s="48">
        <f t="shared" si="50"/>
        <v>0</v>
      </c>
      <c r="U69" s="49">
        <f t="shared" si="51"/>
        <v>0</v>
      </c>
      <c r="V69" s="39">
        <f t="shared" si="22"/>
        <v>0</v>
      </c>
      <c r="W69" s="48">
        <f t="shared" si="52"/>
        <v>0</v>
      </c>
      <c r="X69" s="48">
        <f t="shared" si="53"/>
        <v>0</v>
      </c>
      <c r="Y69" s="48">
        <f t="shared" si="54"/>
        <v>0</v>
      </c>
      <c r="Z69" s="49">
        <f t="shared" si="55"/>
        <v>0</v>
      </c>
    </row>
    <row r="70" s="8" customFormat="1" hidden="1">
      <c r="A70" s="24"/>
      <c r="B70" s="83" t="s">
        <v>20</v>
      </c>
      <c r="C70" s="83"/>
      <c r="D70" s="83"/>
      <c r="E70" s="83"/>
      <c r="F70" s="83"/>
      <c r="G70" s="39">
        <f t="shared" si="23"/>
        <v>337.39999999999998</v>
      </c>
      <c r="H70" s="39">
        <f>SUM(H62:H69)</f>
        <v>0</v>
      </c>
      <c r="I70" s="39">
        <f>SUM(I62:I69)</f>
        <v>0</v>
      </c>
      <c r="J70" s="39">
        <f>SUM(J62:J69)</f>
        <v>337.39999999999998</v>
      </c>
      <c r="K70" s="40">
        <f>SUM(K62:K69)</f>
        <v>0</v>
      </c>
      <c r="L70" s="41">
        <f t="shared" si="20"/>
        <v>337.39999999999998</v>
      </c>
      <c r="M70" s="84">
        <f>SUM(M62:M69)</f>
        <v>0</v>
      </c>
      <c r="N70" s="41">
        <f>SUM(N62:N69)</f>
        <v>0</v>
      </c>
      <c r="O70" s="84">
        <f>SUM(O62:O69)</f>
        <v>337.39999999999998</v>
      </c>
      <c r="P70" s="42">
        <f>SUM(P62:P69)</f>
        <v>0</v>
      </c>
      <c r="Q70" s="39">
        <f t="shared" si="21"/>
        <v>233.00000000000003</v>
      </c>
      <c r="R70" s="39">
        <f>SUM(R62:R69)</f>
        <v>0</v>
      </c>
      <c r="S70" s="39">
        <f>SUM(S62:S69)</f>
        <v>0</v>
      </c>
      <c r="T70" s="39">
        <f>SUM(T62:T69)</f>
        <v>233.00000000000003</v>
      </c>
      <c r="U70" s="40">
        <f>SUM(U62:U69)</f>
        <v>0</v>
      </c>
      <c r="V70" s="39">
        <f t="shared" si="22"/>
        <v>233.00000000000003</v>
      </c>
      <c r="W70" s="39">
        <f>SUM(W62:W69)</f>
        <v>0</v>
      </c>
      <c r="X70" s="39">
        <f>SUM(X62:X69)</f>
        <v>0</v>
      </c>
      <c r="Y70" s="39">
        <f>SUM(Y62:Y69)</f>
        <v>233.00000000000003</v>
      </c>
      <c r="Z70" s="40">
        <f>SUM(Z62:Z69)</f>
        <v>0</v>
      </c>
    </row>
    <row r="71" s="8" customFormat="1" hidden="1">
      <c r="A71" s="85"/>
      <c r="B71" s="86" t="s">
        <v>29</v>
      </c>
      <c r="C71" s="87" t="s">
        <v>24</v>
      </c>
      <c r="D71" s="33">
        <v>2019</v>
      </c>
      <c r="E71" s="33">
        <v>2026</v>
      </c>
      <c r="F71" s="33">
        <v>2019</v>
      </c>
      <c r="G71" s="88">
        <f t="shared" si="23"/>
        <v>40</v>
      </c>
      <c r="H71" s="48"/>
      <c r="I71" s="48"/>
      <c r="J71" s="48">
        <v>40</v>
      </c>
      <c r="K71" s="49"/>
      <c r="L71" s="89">
        <f t="shared" si="20"/>
        <v>40</v>
      </c>
      <c r="M71" s="80"/>
      <c r="N71" s="81"/>
      <c r="O71" s="80">
        <v>40</v>
      </c>
      <c r="P71" s="82"/>
      <c r="Q71" s="48">
        <f t="shared" si="21"/>
        <v>40</v>
      </c>
      <c r="R71" s="48"/>
      <c r="S71" s="48"/>
      <c r="T71" s="48">
        <v>40</v>
      </c>
      <c r="U71" s="49"/>
      <c r="V71" s="48">
        <f t="shared" si="22"/>
        <v>40</v>
      </c>
      <c r="W71" s="48"/>
      <c r="X71" s="48"/>
      <c r="Y71" s="48">
        <v>40</v>
      </c>
      <c r="Z71" s="49"/>
    </row>
    <row r="72" s="8" customFormat="1" hidden="1">
      <c r="A72" s="85"/>
      <c r="B72" s="86"/>
      <c r="C72" s="87"/>
      <c r="D72" s="33"/>
      <c r="E72" s="33"/>
      <c r="F72" s="33">
        <v>2020</v>
      </c>
      <c r="G72" s="88">
        <f t="shared" si="23"/>
        <v>0</v>
      </c>
      <c r="H72" s="48"/>
      <c r="I72" s="48"/>
      <c r="J72" s="48"/>
      <c r="K72" s="49"/>
      <c r="L72" s="51">
        <f t="shared" si="20"/>
        <v>0</v>
      </c>
      <c r="M72" s="80"/>
      <c r="N72" s="51"/>
      <c r="O72" s="80"/>
      <c r="P72" s="52"/>
      <c r="Q72" s="48">
        <f t="shared" si="21"/>
        <v>0</v>
      </c>
      <c r="R72" s="48"/>
      <c r="S72" s="48"/>
      <c r="T72" s="48"/>
      <c r="U72" s="49"/>
      <c r="V72" s="48">
        <f t="shared" si="22"/>
        <v>0</v>
      </c>
      <c r="W72" s="48"/>
      <c r="X72" s="48"/>
      <c r="Y72" s="48"/>
      <c r="Z72" s="49"/>
    </row>
    <row r="73" s="8" customFormat="1" hidden="1">
      <c r="A73" s="85"/>
      <c r="B73" s="86"/>
      <c r="C73" s="87"/>
      <c r="D73" s="33"/>
      <c r="E73" s="33"/>
      <c r="F73" s="33">
        <v>2021</v>
      </c>
      <c r="G73" s="88">
        <f t="shared" si="23"/>
        <v>0</v>
      </c>
      <c r="H73" s="48"/>
      <c r="I73" s="48"/>
      <c r="J73" s="48"/>
      <c r="K73" s="49"/>
      <c r="L73" s="89">
        <f t="shared" si="20"/>
        <v>0</v>
      </c>
      <c r="M73" s="80"/>
      <c r="N73" s="81"/>
      <c r="O73" s="80"/>
      <c r="P73" s="82"/>
      <c r="Q73" s="48">
        <f t="shared" si="21"/>
        <v>0</v>
      </c>
      <c r="R73" s="48"/>
      <c r="S73" s="48"/>
      <c r="T73" s="48"/>
      <c r="U73" s="49"/>
      <c r="V73" s="48">
        <f t="shared" si="22"/>
        <v>0</v>
      </c>
      <c r="W73" s="48"/>
      <c r="X73" s="48"/>
      <c r="Y73" s="48"/>
      <c r="Z73" s="49"/>
    </row>
    <row r="74" s="8" customFormat="1" hidden="1">
      <c r="A74" s="85"/>
      <c r="B74" s="86"/>
      <c r="C74" s="87"/>
      <c r="D74" s="33"/>
      <c r="E74" s="33"/>
      <c r="F74" s="33">
        <v>2022</v>
      </c>
      <c r="G74" s="88">
        <f t="shared" si="23"/>
        <v>0</v>
      </c>
      <c r="H74" s="48"/>
      <c r="I74" s="48"/>
      <c r="J74" s="48"/>
      <c r="K74" s="49"/>
      <c r="L74" s="51">
        <f t="shared" ref="L74:L99" si="56">M74+N74+O74+P74</f>
        <v>0</v>
      </c>
      <c r="M74" s="80"/>
      <c r="N74" s="51"/>
      <c r="O74" s="80"/>
      <c r="P74" s="52"/>
      <c r="Q74" s="48">
        <f t="shared" ref="Q74:Q99" si="57">R74+S74+T74+U74</f>
        <v>0</v>
      </c>
      <c r="R74" s="48"/>
      <c r="S74" s="48"/>
      <c r="T74" s="48"/>
      <c r="U74" s="49"/>
      <c r="V74" s="48">
        <f t="shared" ref="V74:V99" si="58">W74+X74+Y74+Z74</f>
        <v>0</v>
      </c>
      <c r="W74" s="48"/>
      <c r="X74" s="48"/>
      <c r="Y74" s="48"/>
      <c r="Z74" s="49"/>
    </row>
    <row r="75" s="8" customFormat="1" ht="12.75" hidden="1">
      <c r="A75" s="85"/>
      <c r="B75" s="86"/>
      <c r="C75" s="87"/>
      <c r="D75" s="33"/>
      <c r="E75" s="33"/>
      <c r="F75" s="33">
        <v>2023</v>
      </c>
      <c r="G75" s="88">
        <f t="shared" si="23"/>
        <v>0</v>
      </c>
      <c r="H75" s="48"/>
      <c r="I75" s="48"/>
      <c r="J75" s="48"/>
      <c r="K75" s="49"/>
      <c r="L75" s="89">
        <f t="shared" si="56"/>
        <v>0</v>
      </c>
      <c r="M75" s="80"/>
      <c r="N75" s="81"/>
      <c r="O75" s="80"/>
      <c r="P75" s="82"/>
      <c r="Q75" s="48">
        <f t="shared" si="57"/>
        <v>0</v>
      </c>
      <c r="R75" s="48"/>
      <c r="S75" s="48"/>
      <c r="T75" s="48"/>
      <c r="U75" s="49"/>
      <c r="V75" s="48">
        <f t="shared" si="58"/>
        <v>0</v>
      </c>
      <c r="W75" s="48"/>
      <c r="X75" s="48"/>
      <c r="Y75" s="48">
        <v>0</v>
      </c>
      <c r="Z75" s="49"/>
    </row>
    <row r="76" s="8" customFormat="1" hidden="1">
      <c r="A76" s="85"/>
      <c r="B76" s="86"/>
      <c r="C76" s="87"/>
      <c r="D76" s="33"/>
      <c r="E76" s="33"/>
      <c r="F76" s="33">
        <v>2024</v>
      </c>
      <c r="G76" s="88">
        <f t="shared" si="23"/>
        <v>0</v>
      </c>
      <c r="H76" s="48"/>
      <c r="I76" s="48"/>
      <c r="J76" s="48"/>
      <c r="K76" s="49"/>
      <c r="L76" s="51">
        <f t="shared" si="56"/>
        <v>0</v>
      </c>
      <c r="M76" s="80"/>
      <c r="N76" s="51"/>
      <c r="O76" s="80"/>
      <c r="P76" s="52"/>
      <c r="Q76" s="48">
        <f t="shared" si="57"/>
        <v>0</v>
      </c>
      <c r="R76" s="48"/>
      <c r="S76" s="48"/>
      <c r="T76" s="48"/>
      <c r="U76" s="49"/>
      <c r="V76" s="48">
        <f t="shared" si="58"/>
        <v>0</v>
      </c>
      <c r="W76" s="48"/>
      <c r="X76" s="48"/>
      <c r="Y76" s="48"/>
      <c r="Z76" s="49"/>
    </row>
    <row r="77" s="8" customFormat="1" hidden="1">
      <c r="A77" s="85"/>
      <c r="B77" s="86"/>
      <c r="C77" s="87"/>
      <c r="D77" s="33"/>
      <c r="E77" s="33"/>
      <c r="F77" s="33">
        <v>2025</v>
      </c>
      <c r="G77" s="88">
        <f t="shared" si="23"/>
        <v>0</v>
      </c>
      <c r="H77" s="48"/>
      <c r="I77" s="48"/>
      <c r="J77" s="48"/>
      <c r="K77" s="49"/>
      <c r="L77" s="89">
        <f t="shared" si="56"/>
        <v>0</v>
      </c>
      <c r="M77" s="80"/>
      <c r="N77" s="81"/>
      <c r="O77" s="80"/>
      <c r="P77" s="82"/>
      <c r="Q77" s="48">
        <f t="shared" si="57"/>
        <v>0</v>
      </c>
      <c r="R77" s="48"/>
      <c r="S77" s="48"/>
      <c r="T77" s="48"/>
      <c r="U77" s="49"/>
      <c r="V77" s="48">
        <f t="shared" si="58"/>
        <v>0</v>
      </c>
      <c r="W77" s="48"/>
      <c r="X77" s="48"/>
      <c r="Y77" s="48"/>
      <c r="Z77" s="49"/>
    </row>
    <row r="78" s="8" customFormat="1" hidden="1">
      <c r="A78" s="85"/>
      <c r="B78" s="86"/>
      <c r="C78" s="87"/>
      <c r="D78" s="33"/>
      <c r="E78" s="33"/>
      <c r="F78" s="33">
        <v>2026</v>
      </c>
      <c r="G78" s="88">
        <f t="shared" si="23"/>
        <v>0</v>
      </c>
      <c r="H78" s="48"/>
      <c r="I78" s="48"/>
      <c r="J78" s="48"/>
      <c r="K78" s="49"/>
      <c r="L78" s="51">
        <f t="shared" si="56"/>
        <v>0</v>
      </c>
      <c r="M78" s="80"/>
      <c r="N78" s="51"/>
      <c r="O78" s="80"/>
      <c r="P78" s="52"/>
      <c r="Q78" s="48">
        <f t="shared" si="57"/>
        <v>0</v>
      </c>
      <c r="R78" s="48"/>
      <c r="S78" s="48"/>
      <c r="T78" s="48"/>
      <c r="U78" s="49"/>
      <c r="V78" s="48">
        <f t="shared" si="58"/>
        <v>0</v>
      </c>
      <c r="W78" s="48"/>
      <c r="X78" s="48"/>
      <c r="Y78" s="48"/>
      <c r="Z78" s="49"/>
    </row>
    <row r="79" s="8" customFormat="1" hidden="1">
      <c r="A79" s="90"/>
      <c r="B79" s="91" t="s">
        <v>20</v>
      </c>
      <c r="C79" s="91"/>
      <c r="D79" s="91"/>
      <c r="E79" s="91"/>
      <c r="F79" s="91"/>
      <c r="G79" s="92">
        <f t="shared" si="23"/>
        <v>40</v>
      </c>
      <c r="H79" s="39">
        <f>SUM(H71:H78)</f>
        <v>0</v>
      </c>
      <c r="I79" s="39">
        <f>SUM(I71:I78)</f>
        <v>0</v>
      </c>
      <c r="J79" s="39">
        <f>SUM(J71:J78)</f>
        <v>40</v>
      </c>
      <c r="K79" s="40">
        <f>SUM(K71:K78)</f>
        <v>0</v>
      </c>
      <c r="L79" s="79">
        <f t="shared" si="56"/>
        <v>40</v>
      </c>
      <c r="M79" s="84">
        <f>SUM(M71:M78)</f>
        <v>0</v>
      </c>
      <c r="N79" s="93">
        <f>SUM(N71:N78)</f>
        <v>0</v>
      </c>
      <c r="O79" s="84">
        <f>SUM(O71:O78)</f>
        <v>40</v>
      </c>
      <c r="P79" s="94">
        <f>SUM(P71:P78)</f>
        <v>0</v>
      </c>
      <c r="Q79" s="39">
        <f t="shared" si="57"/>
        <v>40</v>
      </c>
      <c r="R79" s="39">
        <f>SUM(R71:R78)</f>
        <v>0</v>
      </c>
      <c r="S79" s="39">
        <f>SUM(S71:S78)</f>
        <v>0</v>
      </c>
      <c r="T79" s="39">
        <f>SUM(T71:T78)</f>
        <v>40</v>
      </c>
      <c r="U79" s="40">
        <f>SUM(U71:U78)</f>
        <v>0</v>
      </c>
      <c r="V79" s="39">
        <f t="shared" si="58"/>
        <v>40</v>
      </c>
      <c r="W79" s="39">
        <f>SUM(W71:W78)</f>
        <v>0</v>
      </c>
      <c r="X79" s="39">
        <f>SUM(X71:X78)</f>
        <v>0</v>
      </c>
      <c r="Y79" s="39">
        <f>SUM(Y71:Y78)</f>
        <v>40</v>
      </c>
      <c r="Z79" s="40">
        <f>SUM(Z71:Z78)</f>
        <v>0</v>
      </c>
    </row>
    <row r="80" hidden="1">
      <c r="A80" s="95" t="s">
        <v>30</v>
      </c>
      <c r="B80" s="96" t="s">
        <v>31</v>
      </c>
      <c r="C80" s="87" t="s">
        <v>24</v>
      </c>
      <c r="D80" s="33">
        <v>2019</v>
      </c>
      <c r="E80" s="33">
        <v>2026</v>
      </c>
      <c r="F80" s="33">
        <v>2019</v>
      </c>
      <c r="G80" s="88">
        <f t="shared" ref="G80:G114" si="59">H80+I80+J80+K80</f>
        <v>62</v>
      </c>
      <c r="H80" s="48"/>
      <c r="I80" s="48"/>
      <c r="J80" s="48">
        <v>62</v>
      </c>
      <c r="K80" s="49"/>
      <c r="L80" s="51">
        <f t="shared" si="56"/>
        <v>62</v>
      </c>
      <c r="M80" s="80"/>
      <c r="N80" s="51"/>
      <c r="O80" s="80">
        <v>62</v>
      </c>
      <c r="P80" s="52"/>
      <c r="Q80" s="48">
        <f t="shared" si="57"/>
        <v>62</v>
      </c>
      <c r="R80" s="48"/>
      <c r="S80" s="48"/>
      <c r="T80" s="48">
        <v>62</v>
      </c>
      <c r="U80" s="49"/>
      <c r="V80" s="48">
        <f t="shared" si="58"/>
        <v>62</v>
      </c>
      <c r="W80" s="48"/>
      <c r="X80" s="48"/>
      <c r="Y80" s="48">
        <v>62</v>
      </c>
      <c r="Z80" s="97"/>
    </row>
    <row r="81" hidden="1">
      <c r="A81" s="95"/>
      <c r="B81" s="96"/>
      <c r="C81" s="87"/>
      <c r="D81" s="33"/>
      <c r="E81" s="33"/>
      <c r="F81" s="33">
        <v>2020</v>
      </c>
      <c r="G81" s="88">
        <f t="shared" si="59"/>
        <v>29.899999999999999</v>
      </c>
      <c r="H81" s="48"/>
      <c r="I81" s="48"/>
      <c r="J81" s="48">
        <v>29.899999999999999</v>
      </c>
      <c r="K81" s="49"/>
      <c r="L81" s="89">
        <f t="shared" si="56"/>
        <v>29.899999999999999</v>
      </c>
      <c r="M81" s="80"/>
      <c r="N81" s="81"/>
      <c r="O81" s="80">
        <v>29.899999999999999</v>
      </c>
      <c r="P81" s="82"/>
      <c r="Q81" s="48">
        <f t="shared" si="57"/>
        <v>29.899999999999999</v>
      </c>
      <c r="R81" s="48"/>
      <c r="S81" s="48"/>
      <c r="T81" s="48">
        <v>29.899999999999999</v>
      </c>
      <c r="U81" s="49"/>
      <c r="V81" s="48">
        <f t="shared" si="58"/>
        <v>29.899999999999999</v>
      </c>
      <c r="W81" s="48"/>
      <c r="X81" s="48"/>
      <c r="Y81" s="48">
        <v>29.899999999999999</v>
      </c>
      <c r="Z81" s="97"/>
    </row>
    <row r="82" hidden="1">
      <c r="A82" s="95"/>
      <c r="B82" s="96"/>
      <c r="C82" s="87"/>
      <c r="D82" s="33"/>
      <c r="E82" s="33"/>
      <c r="F82" s="33">
        <v>2021</v>
      </c>
      <c r="G82" s="88">
        <f t="shared" si="59"/>
        <v>32.700000000000003</v>
      </c>
      <c r="H82" s="48"/>
      <c r="I82" s="48"/>
      <c r="J82" s="48">
        <v>32.700000000000003</v>
      </c>
      <c r="K82" s="49"/>
      <c r="L82" s="51">
        <f t="shared" si="56"/>
        <v>32.700000000000003</v>
      </c>
      <c r="M82" s="80"/>
      <c r="N82" s="51"/>
      <c r="O82" s="80">
        <v>32.700000000000003</v>
      </c>
      <c r="P82" s="52"/>
      <c r="Q82" s="48">
        <f t="shared" si="57"/>
        <v>32.700000000000003</v>
      </c>
      <c r="R82" s="48"/>
      <c r="S82" s="48"/>
      <c r="T82" s="48">
        <v>32.700000000000003</v>
      </c>
      <c r="U82" s="49"/>
      <c r="V82" s="48">
        <f t="shared" si="58"/>
        <v>32.700000000000003</v>
      </c>
      <c r="W82" s="48"/>
      <c r="X82" s="48"/>
      <c r="Y82" s="48">
        <v>32.700000000000003</v>
      </c>
      <c r="Z82" s="97"/>
    </row>
    <row r="83" hidden="1">
      <c r="A83" s="95"/>
      <c r="B83" s="96"/>
      <c r="C83" s="87"/>
      <c r="D83" s="33"/>
      <c r="E83" s="33"/>
      <c r="F83" s="33">
        <v>2022</v>
      </c>
      <c r="G83" s="88">
        <f t="shared" si="59"/>
        <v>35.399999999999999</v>
      </c>
      <c r="H83" s="48"/>
      <c r="I83" s="48"/>
      <c r="J83" s="48">
        <v>35.399999999999999</v>
      </c>
      <c r="K83" s="49"/>
      <c r="L83" s="89">
        <f t="shared" si="56"/>
        <v>35.399999999999999</v>
      </c>
      <c r="M83" s="80"/>
      <c r="N83" s="81"/>
      <c r="O83" s="80">
        <v>35.399999999999999</v>
      </c>
      <c r="P83" s="82"/>
      <c r="Q83" s="48">
        <f t="shared" si="57"/>
        <v>35.399999999999999</v>
      </c>
      <c r="R83" s="48"/>
      <c r="S83" s="48"/>
      <c r="T83" s="48">
        <v>35.399999999999999</v>
      </c>
      <c r="U83" s="49"/>
      <c r="V83" s="48">
        <f t="shared" si="58"/>
        <v>35.399999999999999</v>
      </c>
      <c r="W83" s="48"/>
      <c r="X83" s="48"/>
      <c r="Y83" s="48">
        <v>35.399999999999999</v>
      </c>
      <c r="Z83" s="97"/>
    </row>
    <row r="84" ht="12.75" hidden="1">
      <c r="A84" s="95"/>
      <c r="B84" s="96"/>
      <c r="C84" s="87"/>
      <c r="D84" s="33"/>
      <c r="E84" s="33"/>
      <c r="F84" s="33">
        <v>2023</v>
      </c>
      <c r="G84" s="88">
        <f t="shared" si="59"/>
        <v>33</v>
      </c>
      <c r="H84" s="48"/>
      <c r="I84" s="48"/>
      <c r="J84" s="48">
        <v>33</v>
      </c>
      <c r="K84" s="49"/>
      <c r="L84" s="51">
        <f t="shared" si="56"/>
        <v>33</v>
      </c>
      <c r="M84" s="80"/>
      <c r="N84" s="51"/>
      <c r="O84" s="80">
        <v>33</v>
      </c>
      <c r="P84" s="52"/>
      <c r="Q84" s="48">
        <f t="shared" si="57"/>
        <v>33</v>
      </c>
      <c r="R84" s="48"/>
      <c r="S84" s="48"/>
      <c r="T84" s="48">
        <v>33</v>
      </c>
      <c r="U84" s="49"/>
      <c r="V84" s="48">
        <f t="shared" si="58"/>
        <v>33</v>
      </c>
      <c r="W84" s="48"/>
      <c r="X84" s="48"/>
      <c r="Y84" s="48">
        <v>33</v>
      </c>
      <c r="Z84" s="97"/>
    </row>
    <row r="85" ht="197.25" customHeight="1">
      <c r="A85" s="95"/>
      <c r="B85" s="96"/>
      <c r="C85" s="87"/>
      <c r="D85" s="33"/>
      <c r="E85" s="33"/>
      <c r="F85" s="33">
        <v>2024</v>
      </c>
      <c r="G85" s="88">
        <f t="shared" si="59"/>
        <v>35.100000000000001</v>
      </c>
      <c r="H85" s="48"/>
      <c r="I85" s="48"/>
      <c r="J85" s="48">
        <v>35.100000000000001</v>
      </c>
      <c r="K85" s="49"/>
      <c r="L85" s="89">
        <f t="shared" si="56"/>
        <v>35.100000000000001</v>
      </c>
      <c r="M85" s="80"/>
      <c r="N85" s="81"/>
      <c r="O85" s="80">
        <v>35.100000000000001</v>
      </c>
      <c r="P85" s="82"/>
      <c r="Q85" s="48">
        <f t="shared" si="57"/>
        <v>0</v>
      </c>
      <c r="R85" s="48"/>
      <c r="S85" s="48"/>
      <c r="T85" s="48">
        <v>0</v>
      </c>
      <c r="U85" s="49"/>
      <c r="V85" s="48">
        <f t="shared" si="58"/>
        <v>0</v>
      </c>
      <c r="W85" s="48"/>
      <c r="X85" s="48"/>
      <c r="Y85" s="48">
        <v>0</v>
      </c>
      <c r="Z85" s="97"/>
    </row>
    <row r="86" hidden="1">
      <c r="A86" s="95"/>
      <c r="B86" s="96"/>
      <c r="C86" s="87"/>
      <c r="D86" s="33"/>
      <c r="E86" s="33"/>
      <c r="F86" s="33">
        <v>2025</v>
      </c>
      <c r="G86" s="88">
        <f t="shared" si="59"/>
        <v>31.899999999999999</v>
      </c>
      <c r="H86" s="48"/>
      <c r="I86" s="48"/>
      <c r="J86" s="48">
        <v>31.899999999999999</v>
      </c>
      <c r="K86" s="49"/>
      <c r="L86" s="51">
        <f t="shared" si="56"/>
        <v>31.899999999999999</v>
      </c>
      <c r="M86" s="98"/>
      <c r="N86" s="51"/>
      <c r="O86" s="98">
        <v>31.899999999999999</v>
      </c>
      <c r="P86" s="52"/>
      <c r="Q86" s="48">
        <f t="shared" si="57"/>
        <v>0</v>
      </c>
      <c r="R86" s="48"/>
      <c r="S86" s="48"/>
      <c r="T86" s="48">
        <v>0</v>
      </c>
      <c r="U86" s="49"/>
      <c r="V86" s="48">
        <f t="shared" si="58"/>
        <v>0</v>
      </c>
      <c r="W86" s="48"/>
      <c r="X86" s="48"/>
      <c r="Y86" s="48">
        <v>0</v>
      </c>
      <c r="Z86" s="97"/>
    </row>
    <row r="87" hidden="1">
      <c r="A87" s="95"/>
      <c r="B87" s="96"/>
      <c r="C87" s="87"/>
      <c r="D87" s="33"/>
      <c r="E87" s="33"/>
      <c r="F87" s="33">
        <v>2026</v>
      </c>
      <c r="G87" s="88">
        <f t="shared" si="59"/>
        <v>37.399999999999999</v>
      </c>
      <c r="H87" s="48"/>
      <c r="I87" s="48"/>
      <c r="J87" s="48">
        <v>37.399999999999999</v>
      </c>
      <c r="K87" s="49"/>
      <c r="L87" s="48">
        <f t="shared" si="56"/>
        <v>37.399999999999999</v>
      </c>
      <c r="M87" s="51"/>
      <c r="N87" s="48"/>
      <c r="O87" s="51">
        <v>37.399999999999999</v>
      </c>
      <c r="P87" s="49"/>
      <c r="Q87" s="48">
        <f t="shared" si="57"/>
        <v>0</v>
      </c>
      <c r="R87" s="48"/>
      <c r="S87" s="48"/>
      <c r="T87" s="48">
        <v>0</v>
      </c>
      <c r="U87" s="49"/>
      <c r="V87" s="48">
        <f t="shared" si="58"/>
        <v>0</v>
      </c>
      <c r="W87" s="48"/>
      <c r="X87" s="48"/>
      <c r="Y87" s="48">
        <v>0</v>
      </c>
      <c r="Z87" s="97"/>
    </row>
    <row r="88" s="8" customFormat="1" hidden="1">
      <c r="A88" s="95"/>
      <c r="B88" s="91" t="s">
        <v>20</v>
      </c>
      <c r="C88" s="91"/>
      <c r="D88" s="91"/>
      <c r="E88" s="91"/>
      <c r="F88" s="91"/>
      <c r="G88" s="92">
        <f t="shared" si="59"/>
        <v>297.39999999999998</v>
      </c>
      <c r="H88" s="39">
        <f>SUM(H80:H87)</f>
        <v>0</v>
      </c>
      <c r="I88" s="39">
        <f>SUM(I80:I87)</f>
        <v>0</v>
      </c>
      <c r="J88" s="39">
        <f>SUM(J80:J87)</f>
        <v>297.39999999999998</v>
      </c>
      <c r="K88" s="40">
        <f>SUM(K80:K87)</f>
        <v>0</v>
      </c>
      <c r="L88" s="41">
        <f t="shared" si="56"/>
        <v>297.39999999999998</v>
      </c>
      <c r="M88" s="39">
        <f>SUM(M80:M87)</f>
        <v>0</v>
      </c>
      <c r="N88" s="41">
        <f>SUM(N80:N87)</f>
        <v>0</v>
      </c>
      <c r="O88" s="39">
        <f>SUM(O80:O87)</f>
        <v>297.39999999999998</v>
      </c>
      <c r="P88" s="42">
        <f>SUM(P80:P87)</f>
        <v>0</v>
      </c>
      <c r="Q88" s="39">
        <f t="shared" si="57"/>
        <v>193</v>
      </c>
      <c r="R88" s="39">
        <f>SUM(R80:R87)</f>
        <v>0</v>
      </c>
      <c r="S88" s="39">
        <f>SUM(S80:S87)</f>
        <v>0</v>
      </c>
      <c r="T88" s="39">
        <f>SUM(T80:T87)</f>
        <v>193</v>
      </c>
      <c r="U88" s="40">
        <f>SUM(U80:U87)</f>
        <v>0</v>
      </c>
      <c r="V88" s="39">
        <f t="shared" si="58"/>
        <v>193</v>
      </c>
      <c r="W88" s="39">
        <f>SUM(W80:W87)</f>
        <v>0</v>
      </c>
      <c r="X88" s="39">
        <f>SUM(X80:X87)</f>
        <v>0</v>
      </c>
      <c r="Y88" s="39">
        <f>SUM(Y80:Y87)</f>
        <v>193</v>
      </c>
      <c r="Z88" s="40">
        <f>SUM(Z80:Z87)</f>
        <v>0</v>
      </c>
    </row>
    <row r="89" s="8" customFormat="1" hidden="1">
      <c r="A89" s="99">
        <v>1</v>
      </c>
      <c r="B89" s="100" t="s">
        <v>32</v>
      </c>
      <c r="C89" s="101" t="s">
        <v>24</v>
      </c>
      <c r="D89" s="26">
        <v>2019</v>
      </c>
      <c r="E89" s="26">
        <v>2026</v>
      </c>
      <c r="F89" s="26">
        <v>2019</v>
      </c>
      <c r="G89" s="39">
        <f t="shared" si="59"/>
        <v>0</v>
      </c>
      <c r="H89" s="48">
        <f t="shared" ref="H89:H91" si="60">H98+H107</f>
        <v>0</v>
      </c>
      <c r="I89" s="48">
        <f t="shared" ref="I89:I91" si="61">I98+I107</f>
        <v>0</v>
      </c>
      <c r="J89" s="48">
        <f t="shared" ref="J89:J91" si="62">J98+J107</f>
        <v>0</v>
      </c>
      <c r="K89" s="49">
        <f t="shared" ref="K89:K91" si="63">K98+K107</f>
        <v>0</v>
      </c>
      <c r="L89" s="39">
        <f t="shared" si="56"/>
        <v>0</v>
      </c>
      <c r="M89" s="51">
        <f t="shared" ref="M89:M90" si="64">M98+M107</f>
        <v>0</v>
      </c>
      <c r="N89" s="48">
        <f t="shared" ref="N89:N90" si="65">N98+N107</f>
        <v>0</v>
      </c>
      <c r="O89" s="51">
        <f t="shared" ref="O89:O90" si="66">O98+O107</f>
        <v>0</v>
      </c>
      <c r="P89" s="49">
        <f t="shared" ref="P89:P90" si="67">P98+P107</f>
        <v>0</v>
      </c>
      <c r="Q89" s="39">
        <f t="shared" si="57"/>
        <v>0</v>
      </c>
      <c r="R89" s="48">
        <f t="shared" ref="R89:R90" si="68">R98+R107</f>
        <v>0</v>
      </c>
      <c r="S89" s="48">
        <f t="shared" ref="S89:S90" si="69">S98+S107</f>
        <v>0</v>
      </c>
      <c r="T89" s="48">
        <f t="shared" ref="T89:T90" si="70">T98+T107</f>
        <v>0</v>
      </c>
      <c r="U89" s="49">
        <f t="shared" ref="U89:U90" si="71">U98+U107</f>
        <v>0</v>
      </c>
      <c r="V89" s="39">
        <f t="shared" si="58"/>
        <v>0</v>
      </c>
      <c r="W89" s="48">
        <f t="shared" ref="W89:W90" si="72">W98+W107</f>
        <v>0</v>
      </c>
      <c r="X89" s="48">
        <f t="shared" ref="X89:X90" si="73">X98+X107</f>
        <v>0</v>
      </c>
      <c r="Y89" s="48">
        <f t="shared" ref="Y89:Y90" si="74">Y98+Y107</f>
        <v>0</v>
      </c>
      <c r="Z89" s="49">
        <f t="shared" ref="Z89:Z90" si="75">Z98+Z107</f>
        <v>0</v>
      </c>
    </row>
    <row r="90" s="8" customFormat="1" hidden="1">
      <c r="A90" s="99"/>
      <c r="B90" s="100"/>
      <c r="C90" s="38"/>
      <c r="D90" s="34"/>
      <c r="E90" s="34"/>
      <c r="F90" s="34">
        <v>2020</v>
      </c>
      <c r="G90" s="39">
        <f t="shared" si="59"/>
        <v>205.19999999999999</v>
      </c>
      <c r="H90" s="48">
        <f t="shared" si="60"/>
        <v>0</v>
      </c>
      <c r="I90" s="48">
        <f t="shared" si="61"/>
        <v>0</v>
      </c>
      <c r="J90" s="48">
        <f t="shared" si="62"/>
        <v>205.19999999999999</v>
      </c>
      <c r="K90" s="49">
        <f t="shared" si="63"/>
        <v>0</v>
      </c>
      <c r="L90" s="41">
        <f t="shared" si="56"/>
        <v>205.19999999999999</v>
      </c>
      <c r="M90" s="48">
        <f t="shared" si="64"/>
        <v>0</v>
      </c>
      <c r="N90" s="51">
        <f t="shared" si="65"/>
        <v>0</v>
      </c>
      <c r="O90" s="48">
        <f t="shared" si="66"/>
        <v>205.19999999999999</v>
      </c>
      <c r="P90" s="52">
        <f t="shared" si="67"/>
        <v>0</v>
      </c>
      <c r="Q90" s="39">
        <f t="shared" si="57"/>
        <v>205.19999999999999</v>
      </c>
      <c r="R90" s="48">
        <f t="shared" si="68"/>
        <v>0</v>
      </c>
      <c r="S90" s="48">
        <f t="shared" si="69"/>
        <v>0</v>
      </c>
      <c r="T90" s="48">
        <f t="shared" si="70"/>
        <v>205.19999999999999</v>
      </c>
      <c r="U90" s="49">
        <f t="shared" si="71"/>
        <v>0</v>
      </c>
      <c r="V90" s="39">
        <f t="shared" si="58"/>
        <v>87.200000000000003</v>
      </c>
      <c r="W90" s="48">
        <f t="shared" si="72"/>
        <v>0</v>
      </c>
      <c r="X90" s="48">
        <f t="shared" si="73"/>
        <v>0</v>
      </c>
      <c r="Y90" s="48">
        <f t="shared" si="74"/>
        <v>87.200000000000003</v>
      </c>
      <c r="Z90" s="49">
        <f t="shared" si="75"/>
        <v>0</v>
      </c>
    </row>
    <row r="91" s="8" customFormat="1" hidden="1">
      <c r="A91" s="99"/>
      <c r="B91" s="100"/>
      <c r="C91" s="38"/>
      <c r="D91" s="34"/>
      <c r="E91" s="34"/>
      <c r="F91" s="34">
        <v>2021</v>
      </c>
      <c r="G91" s="39">
        <f t="shared" si="59"/>
        <v>1600.5999999999999</v>
      </c>
      <c r="H91" s="48">
        <f t="shared" si="60"/>
        <v>0</v>
      </c>
      <c r="I91" s="48">
        <f t="shared" si="61"/>
        <v>0</v>
      </c>
      <c r="J91" s="48">
        <f t="shared" si="62"/>
        <v>1600.5999999999999</v>
      </c>
      <c r="K91" s="49">
        <f t="shared" si="63"/>
        <v>0</v>
      </c>
      <c r="L91" s="39">
        <f t="shared" si="56"/>
        <v>1600.5999999999999</v>
      </c>
      <c r="M91" s="51">
        <f t="shared" ref="M91:M95" si="76">M100+M109</f>
        <v>0</v>
      </c>
      <c r="N91" s="48">
        <f t="shared" ref="N91:N95" si="77">N100+N109</f>
        <v>0</v>
      </c>
      <c r="O91" s="51">
        <f t="shared" ref="O91:O95" si="78">O100+O109</f>
        <v>1600.5999999999999</v>
      </c>
      <c r="P91" s="49">
        <f t="shared" ref="P91:P95" si="79">P100+P109</f>
        <v>0</v>
      </c>
      <c r="Q91" s="39">
        <f t="shared" si="57"/>
        <v>1600.5999999999999</v>
      </c>
      <c r="R91" s="48">
        <f t="shared" ref="R91:R95" si="80">R100+R109</f>
        <v>0</v>
      </c>
      <c r="S91" s="48">
        <f t="shared" ref="S91:S95" si="81">S100+S109</f>
        <v>0</v>
      </c>
      <c r="T91" s="48">
        <f t="shared" ref="T91:T95" si="82">T100+T109</f>
        <v>1600.5999999999999</v>
      </c>
      <c r="U91" s="49">
        <f t="shared" ref="U91:U95" si="83">U100+U109</f>
        <v>0</v>
      </c>
      <c r="V91" s="39">
        <f t="shared" si="58"/>
        <v>951.64999999999998</v>
      </c>
      <c r="W91" s="48">
        <f t="shared" ref="W91:W95" si="84">W100+W109</f>
        <v>0</v>
      </c>
      <c r="X91" s="48">
        <f t="shared" ref="X91:X95" si="85">X100+X109</f>
        <v>0</v>
      </c>
      <c r="Y91" s="48">
        <f t="shared" ref="Y91:Y95" si="86">Y100+Y109</f>
        <v>951.64999999999998</v>
      </c>
      <c r="Z91" s="49">
        <f t="shared" ref="Z91:Z95" si="87">Z100+Z109</f>
        <v>0</v>
      </c>
    </row>
    <row r="92" s="8" customFormat="1" hidden="1">
      <c r="A92" s="99"/>
      <c r="B92" s="100"/>
      <c r="C92" s="38"/>
      <c r="D92" s="34"/>
      <c r="E92" s="34"/>
      <c r="F92" s="34">
        <v>2022</v>
      </c>
      <c r="G92" s="39">
        <f t="shared" si="59"/>
        <v>175</v>
      </c>
      <c r="H92" s="48">
        <f t="shared" ref="H92:H95" si="88">H101+H110</f>
        <v>0</v>
      </c>
      <c r="I92" s="48">
        <f t="shared" ref="I92:I95" si="89">I101+I110</f>
        <v>0</v>
      </c>
      <c r="J92" s="48">
        <f t="shared" ref="J92:J95" si="90">J101+J110</f>
        <v>175</v>
      </c>
      <c r="K92" s="49">
        <f t="shared" ref="K92:K95" si="91">K101+K110</f>
        <v>0</v>
      </c>
      <c r="L92" s="41">
        <f t="shared" si="56"/>
        <v>175</v>
      </c>
      <c r="M92" s="48">
        <f t="shared" si="76"/>
        <v>0</v>
      </c>
      <c r="N92" s="51">
        <f t="shared" si="77"/>
        <v>0</v>
      </c>
      <c r="O92" s="48">
        <f t="shared" si="78"/>
        <v>175</v>
      </c>
      <c r="P92" s="52">
        <f t="shared" si="79"/>
        <v>0</v>
      </c>
      <c r="Q92" s="39">
        <f t="shared" si="57"/>
        <v>175</v>
      </c>
      <c r="R92" s="48">
        <f t="shared" si="80"/>
        <v>0</v>
      </c>
      <c r="S92" s="48">
        <f t="shared" si="81"/>
        <v>0</v>
      </c>
      <c r="T92" s="48">
        <f t="shared" si="82"/>
        <v>175</v>
      </c>
      <c r="U92" s="49">
        <f t="shared" si="83"/>
        <v>0</v>
      </c>
      <c r="V92" s="39">
        <f t="shared" si="58"/>
        <v>0</v>
      </c>
      <c r="W92" s="48">
        <f t="shared" si="84"/>
        <v>0</v>
      </c>
      <c r="X92" s="48">
        <f t="shared" si="85"/>
        <v>0</v>
      </c>
      <c r="Y92" s="48">
        <f t="shared" si="86"/>
        <v>0</v>
      </c>
      <c r="Z92" s="49">
        <f t="shared" si="87"/>
        <v>0</v>
      </c>
    </row>
    <row r="93" s="8" customFormat="1" ht="12.75" hidden="1">
      <c r="A93" s="99"/>
      <c r="B93" s="100"/>
      <c r="C93" s="38"/>
      <c r="D93" s="34"/>
      <c r="E93" s="34"/>
      <c r="F93" s="34">
        <v>2023</v>
      </c>
      <c r="G93" s="39">
        <f t="shared" si="59"/>
        <v>0</v>
      </c>
      <c r="H93" s="48">
        <f t="shared" si="88"/>
        <v>0</v>
      </c>
      <c r="I93" s="48">
        <f t="shared" si="89"/>
        <v>0</v>
      </c>
      <c r="J93" s="48">
        <f t="shared" si="90"/>
        <v>0</v>
      </c>
      <c r="K93" s="49">
        <f t="shared" si="91"/>
        <v>0</v>
      </c>
      <c r="L93" s="39">
        <f t="shared" si="56"/>
        <v>0</v>
      </c>
      <c r="M93" s="51">
        <f t="shared" si="76"/>
        <v>0</v>
      </c>
      <c r="N93" s="48">
        <f t="shared" si="77"/>
        <v>0</v>
      </c>
      <c r="O93" s="51">
        <f t="shared" si="78"/>
        <v>0</v>
      </c>
      <c r="P93" s="49">
        <f t="shared" si="79"/>
        <v>0</v>
      </c>
      <c r="Q93" s="39">
        <f t="shared" si="57"/>
        <v>0</v>
      </c>
      <c r="R93" s="48">
        <f t="shared" si="80"/>
        <v>0</v>
      </c>
      <c r="S93" s="48">
        <f t="shared" si="81"/>
        <v>0</v>
      </c>
      <c r="T93" s="48">
        <f t="shared" si="82"/>
        <v>0</v>
      </c>
      <c r="U93" s="49">
        <f t="shared" si="83"/>
        <v>0</v>
      </c>
      <c r="V93" s="39">
        <f t="shared" si="58"/>
        <v>0</v>
      </c>
      <c r="W93" s="48">
        <f t="shared" si="84"/>
        <v>0</v>
      </c>
      <c r="X93" s="48">
        <f t="shared" si="85"/>
        <v>0</v>
      </c>
      <c r="Y93" s="48">
        <f t="shared" si="86"/>
        <v>0</v>
      </c>
      <c r="Z93" s="49">
        <f t="shared" si="87"/>
        <v>0</v>
      </c>
    </row>
    <row r="94" s="8" customFormat="1" ht="19.149999999999999" hidden="1" customHeight="1">
      <c r="A94" s="99"/>
      <c r="B94" s="100"/>
      <c r="C94" s="38"/>
      <c r="D94" s="34"/>
      <c r="E94" s="34"/>
      <c r="F94" s="34">
        <v>2024</v>
      </c>
      <c r="G94" s="39">
        <f t="shared" si="59"/>
        <v>0</v>
      </c>
      <c r="H94" s="48">
        <f t="shared" si="88"/>
        <v>0</v>
      </c>
      <c r="I94" s="48">
        <f t="shared" si="89"/>
        <v>0</v>
      </c>
      <c r="J94" s="48">
        <f t="shared" si="90"/>
        <v>0</v>
      </c>
      <c r="K94" s="49">
        <f t="shared" si="91"/>
        <v>0</v>
      </c>
      <c r="L94" s="41">
        <f t="shared" si="56"/>
        <v>0</v>
      </c>
      <c r="M94" s="48">
        <f t="shared" si="76"/>
        <v>0</v>
      </c>
      <c r="N94" s="51">
        <f t="shared" si="77"/>
        <v>0</v>
      </c>
      <c r="O94" s="48">
        <f t="shared" si="78"/>
        <v>0</v>
      </c>
      <c r="P94" s="52">
        <f t="shared" si="79"/>
        <v>0</v>
      </c>
      <c r="Q94" s="39">
        <f t="shared" si="57"/>
        <v>0</v>
      </c>
      <c r="R94" s="48">
        <f t="shared" si="80"/>
        <v>0</v>
      </c>
      <c r="S94" s="48">
        <f t="shared" si="81"/>
        <v>0</v>
      </c>
      <c r="T94" s="48">
        <f t="shared" si="82"/>
        <v>0</v>
      </c>
      <c r="U94" s="49">
        <f t="shared" si="83"/>
        <v>0</v>
      </c>
      <c r="V94" s="39">
        <f t="shared" si="58"/>
        <v>0</v>
      </c>
      <c r="W94" s="48">
        <f t="shared" si="84"/>
        <v>0</v>
      </c>
      <c r="X94" s="48">
        <f t="shared" si="85"/>
        <v>0</v>
      </c>
      <c r="Y94" s="48">
        <f t="shared" si="86"/>
        <v>0</v>
      </c>
      <c r="Z94" s="49">
        <f t="shared" si="87"/>
        <v>0</v>
      </c>
    </row>
    <row r="95" s="8" customFormat="1" ht="22.899999999999999" hidden="1" customHeight="1">
      <c r="A95" s="99"/>
      <c r="B95" s="100"/>
      <c r="C95" s="38"/>
      <c r="D95" s="34"/>
      <c r="E95" s="34"/>
      <c r="F95" s="34">
        <v>2025</v>
      </c>
      <c r="G95" s="39">
        <f t="shared" si="59"/>
        <v>0</v>
      </c>
      <c r="H95" s="48">
        <f t="shared" si="88"/>
        <v>0</v>
      </c>
      <c r="I95" s="48">
        <f t="shared" si="89"/>
        <v>0</v>
      </c>
      <c r="J95" s="48">
        <f t="shared" si="90"/>
        <v>0</v>
      </c>
      <c r="K95" s="49">
        <f t="shared" si="91"/>
        <v>0</v>
      </c>
      <c r="L95" s="39">
        <f t="shared" si="56"/>
        <v>0</v>
      </c>
      <c r="M95" s="51">
        <f t="shared" si="76"/>
        <v>0</v>
      </c>
      <c r="N95" s="48">
        <f t="shared" si="77"/>
        <v>0</v>
      </c>
      <c r="O95" s="51">
        <f t="shared" si="78"/>
        <v>0</v>
      </c>
      <c r="P95" s="49">
        <f t="shared" si="79"/>
        <v>0</v>
      </c>
      <c r="Q95" s="39">
        <f t="shared" si="57"/>
        <v>0</v>
      </c>
      <c r="R95" s="48">
        <f t="shared" si="80"/>
        <v>0</v>
      </c>
      <c r="S95" s="48">
        <f t="shared" si="81"/>
        <v>0</v>
      </c>
      <c r="T95" s="48">
        <f t="shared" si="82"/>
        <v>0</v>
      </c>
      <c r="U95" s="49">
        <f t="shared" si="83"/>
        <v>0</v>
      </c>
      <c r="V95" s="39">
        <f t="shared" si="58"/>
        <v>0</v>
      </c>
      <c r="W95" s="48">
        <f t="shared" si="84"/>
        <v>0</v>
      </c>
      <c r="X95" s="48">
        <f t="shared" si="85"/>
        <v>0</v>
      </c>
      <c r="Y95" s="48">
        <f t="shared" si="86"/>
        <v>0</v>
      </c>
      <c r="Z95" s="49">
        <f t="shared" si="87"/>
        <v>0</v>
      </c>
    </row>
    <row r="96" s="8" customFormat="1" ht="22.899999999999999" hidden="1" customHeight="1">
      <c r="A96" s="99"/>
      <c r="B96" s="102"/>
      <c r="C96" s="75"/>
      <c r="D96" s="34"/>
      <c r="E96" s="34"/>
      <c r="F96" s="34">
        <v>2026</v>
      </c>
      <c r="G96" s="39">
        <f t="shared" si="59"/>
        <v>0</v>
      </c>
      <c r="H96" s="48">
        <f>H103+H112</f>
        <v>0</v>
      </c>
      <c r="I96" s="48">
        <f>I103+I112</f>
        <v>0</v>
      </c>
      <c r="J96" s="48">
        <f>J103+J112</f>
        <v>0</v>
      </c>
      <c r="K96" s="49">
        <f>K103+K112</f>
        <v>0</v>
      </c>
      <c r="L96" s="41">
        <f t="shared" si="56"/>
        <v>0</v>
      </c>
      <c r="M96" s="48">
        <f>M103+M112</f>
        <v>0</v>
      </c>
      <c r="N96" s="51">
        <f>N103+N112</f>
        <v>0</v>
      </c>
      <c r="O96" s="48">
        <f>O103+O112</f>
        <v>0</v>
      </c>
      <c r="P96" s="52">
        <f>P103+P112</f>
        <v>0</v>
      </c>
      <c r="Q96" s="39">
        <f t="shared" si="57"/>
        <v>0</v>
      </c>
      <c r="R96" s="48">
        <f>R103+R112</f>
        <v>0</v>
      </c>
      <c r="S96" s="48">
        <f>S103+S112</f>
        <v>0</v>
      </c>
      <c r="T96" s="48">
        <f>T103+T112</f>
        <v>0</v>
      </c>
      <c r="U96" s="49">
        <f>U103+U112</f>
        <v>0</v>
      </c>
      <c r="V96" s="39">
        <f t="shared" si="58"/>
        <v>0</v>
      </c>
      <c r="W96" s="48">
        <f>W103+W112</f>
        <v>0</v>
      </c>
      <c r="X96" s="48">
        <f>X103+X112</f>
        <v>0</v>
      </c>
      <c r="Y96" s="48">
        <f>Y103+Y112</f>
        <v>0</v>
      </c>
      <c r="Z96" s="49">
        <f>Z103+Z112</f>
        <v>0</v>
      </c>
    </row>
    <row r="97" s="8" customFormat="1" hidden="1">
      <c r="A97" s="103"/>
      <c r="B97" s="45" t="s">
        <v>20</v>
      </c>
      <c r="C97" s="45"/>
      <c r="D97" s="45"/>
      <c r="E97" s="45"/>
      <c r="F97" s="45"/>
      <c r="G97" s="39">
        <f t="shared" si="59"/>
        <v>1980.8</v>
      </c>
      <c r="H97" s="39">
        <f>SUM(H89:H96)</f>
        <v>0</v>
      </c>
      <c r="I97" s="39">
        <f>SUM(I89:I96)</f>
        <v>0</v>
      </c>
      <c r="J97" s="39">
        <f>SUM(J89:J96)</f>
        <v>1980.8</v>
      </c>
      <c r="K97" s="40">
        <f>SUM(K89:K96)</f>
        <v>0</v>
      </c>
      <c r="L97" s="39">
        <f t="shared" si="56"/>
        <v>1980.8</v>
      </c>
      <c r="M97" s="41">
        <f>SUM(M89:M96)</f>
        <v>0</v>
      </c>
      <c r="N97" s="39">
        <f>SUM(N89:N96)</f>
        <v>0</v>
      </c>
      <c r="O97" s="41">
        <f>SUM(O89:O96)</f>
        <v>1980.8</v>
      </c>
      <c r="P97" s="40">
        <f>SUM(P89:P96)</f>
        <v>0</v>
      </c>
      <c r="Q97" s="39">
        <f t="shared" si="57"/>
        <v>1980.8</v>
      </c>
      <c r="R97" s="39">
        <f>SUM(R89:R96)</f>
        <v>0</v>
      </c>
      <c r="S97" s="39">
        <f>SUM(S89:S96)</f>
        <v>0</v>
      </c>
      <c r="T97" s="39">
        <f>SUM(T89:T96)</f>
        <v>1980.8</v>
      </c>
      <c r="U97" s="40">
        <f>SUM(U89:U96)</f>
        <v>0</v>
      </c>
      <c r="V97" s="39">
        <f t="shared" si="58"/>
        <v>1038.8499999999999</v>
      </c>
      <c r="W97" s="39">
        <f>SUM(W89:W96)</f>
        <v>0</v>
      </c>
      <c r="X97" s="39">
        <f>SUM(X89:X96)</f>
        <v>0</v>
      </c>
      <c r="Y97" s="39">
        <f>SUM(Y89:Y96)</f>
        <v>1038.8499999999999</v>
      </c>
      <c r="Z97" s="40">
        <f>SUM(Z89:Z96)</f>
        <v>0</v>
      </c>
    </row>
    <row r="98" hidden="1">
      <c r="A98" s="104" t="s">
        <v>30</v>
      </c>
      <c r="B98" s="105" t="s">
        <v>33</v>
      </c>
      <c r="C98" s="46" t="s">
        <v>24</v>
      </c>
      <c r="D98" s="34">
        <v>2019</v>
      </c>
      <c r="E98" s="34">
        <v>2026</v>
      </c>
      <c r="F98" s="34">
        <v>2019</v>
      </c>
      <c r="G98" s="48">
        <f t="shared" si="59"/>
        <v>0</v>
      </c>
      <c r="H98" s="48"/>
      <c r="I98" s="48"/>
      <c r="J98" s="48"/>
      <c r="K98" s="49"/>
      <c r="L98" s="51">
        <f t="shared" si="56"/>
        <v>0</v>
      </c>
      <c r="M98" s="48"/>
      <c r="N98" s="51"/>
      <c r="O98" s="48"/>
      <c r="P98" s="52"/>
      <c r="Q98" s="48">
        <f t="shared" si="57"/>
        <v>0</v>
      </c>
      <c r="R98" s="48"/>
      <c r="S98" s="48"/>
      <c r="T98" s="48"/>
      <c r="U98" s="49"/>
      <c r="V98" s="48">
        <f t="shared" si="58"/>
        <v>0</v>
      </c>
      <c r="W98" s="48"/>
      <c r="X98" s="48"/>
      <c r="Y98" s="48"/>
      <c r="Z98" s="49"/>
    </row>
    <row r="99" hidden="1">
      <c r="A99" s="104"/>
      <c r="B99" s="106"/>
      <c r="C99" s="38"/>
      <c r="D99" s="34"/>
      <c r="E99" s="34"/>
      <c r="F99" s="34">
        <v>2020</v>
      </c>
      <c r="G99" s="48">
        <f t="shared" si="59"/>
        <v>0</v>
      </c>
      <c r="H99" s="48"/>
      <c r="I99" s="48"/>
      <c r="J99" s="48"/>
      <c r="K99" s="49"/>
      <c r="L99" s="48">
        <f t="shared" si="56"/>
        <v>0</v>
      </c>
      <c r="M99" s="51"/>
      <c r="N99" s="48"/>
      <c r="O99" s="51"/>
      <c r="P99" s="49"/>
      <c r="Q99" s="48">
        <f t="shared" si="57"/>
        <v>0</v>
      </c>
      <c r="R99" s="48"/>
      <c r="S99" s="48"/>
      <c r="T99" s="48"/>
      <c r="U99" s="49"/>
      <c r="V99" s="48">
        <f t="shared" si="58"/>
        <v>0</v>
      </c>
      <c r="W99" s="48"/>
      <c r="X99" s="48"/>
      <c r="Y99" s="48"/>
      <c r="Z99" s="49"/>
    </row>
    <row r="100" hidden="1">
      <c r="A100" s="104"/>
      <c r="B100" s="106"/>
      <c r="C100" s="38"/>
      <c r="D100" s="34"/>
      <c r="E100" s="34"/>
      <c r="F100" s="34">
        <v>2021</v>
      </c>
      <c r="G100" s="48">
        <f t="shared" si="59"/>
        <v>692.10000000000002</v>
      </c>
      <c r="H100" s="48"/>
      <c r="I100" s="48"/>
      <c r="J100" s="48">
        <v>692.10000000000002</v>
      </c>
      <c r="K100" s="49"/>
      <c r="L100" s="51">
        <f t="shared" ref="L100:L115" si="92">M100+N100+O100+P100</f>
        <v>692.10000000000002</v>
      </c>
      <c r="M100" s="48"/>
      <c r="N100" s="51"/>
      <c r="O100" s="48">
        <v>692.10000000000002</v>
      </c>
      <c r="P100" s="52"/>
      <c r="Q100" s="48">
        <f t="shared" ref="Q100:Q115" si="93">R100+S100+T100+U100</f>
        <v>692.10000000000002</v>
      </c>
      <c r="R100" s="48"/>
      <c r="S100" s="48"/>
      <c r="T100" s="48">
        <v>692.10000000000002</v>
      </c>
      <c r="U100" s="49"/>
      <c r="V100" s="48">
        <f t="shared" ref="V100:V115" si="94">W100+X100+Y100+Z100</f>
        <v>500.64999999999998</v>
      </c>
      <c r="W100" s="48"/>
      <c r="X100" s="48"/>
      <c r="Y100" s="48">
        <v>500.64999999999998</v>
      </c>
      <c r="Z100" s="97"/>
    </row>
    <row r="101" s="8" customFormat="1" ht="18.75" hidden="1" customHeight="1">
      <c r="A101" s="104"/>
      <c r="B101" s="106"/>
      <c r="C101" s="38"/>
      <c r="D101" s="34"/>
      <c r="E101" s="34"/>
      <c r="F101" s="34">
        <v>2022</v>
      </c>
      <c r="G101" s="48">
        <f t="shared" si="59"/>
        <v>175</v>
      </c>
      <c r="H101" s="48"/>
      <c r="I101" s="48"/>
      <c r="J101" s="48">
        <v>175</v>
      </c>
      <c r="K101" s="49"/>
      <c r="L101" s="48">
        <f t="shared" si="92"/>
        <v>175</v>
      </c>
      <c r="M101" s="51"/>
      <c r="N101" s="48"/>
      <c r="O101" s="51">
        <v>175</v>
      </c>
      <c r="P101" s="49"/>
      <c r="Q101" s="48">
        <f t="shared" si="93"/>
        <v>175</v>
      </c>
      <c r="R101" s="48"/>
      <c r="S101" s="48"/>
      <c r="T101" s="48">
        <v>175</v>
      </c>
      <c r="U101" s="49"/>
      <c r="V101" s="48">
        <f t="shared" si="94"/>
        <v>0</v>
      </c>
      <c r="W101" s="48"/>
      <c r="X101" s="48"/>
      <c r="Y101" s="48">
        <v>0</v>
      </c>
      <c r="Z101" s="49"/>
    </row>
    <row r="102" s="8" customFormat="1" ht="12.75" hidden="1">
      <c r="A102" s="104"/>
      <c r="B102" s="106"/>
      <c r="C102" s="38"/>
      <c r="D102" s="34"/>
      <c r="E102" s="34"/>
      <c r="F102" s="34">
        <v>2023</v>
      </c>
      <c r="G102" s="48">
        <f t="shared" si="59"/>
        <v>0</v>
      </c>
      <c r="H102" s="48"/>
      <c r="I102" s="48"/>
      <c r="J102" s="48"/>
      <c r="K102" s="49"/>
      <c r="L102" s="51">
        <f t="shared" si="92"/>
        <v>0</v>
      </c>
      <c r="M102" s="48"/>
      <c r="N102" s="51"/>
      <c r="O102" s="48"/>
      <c r="P102" s="52"/>
      <c r="Q102" s="48">
        <f t="shared" si="93"/>
        <v>0</v>
      </c>
      <c r="R102" s="48"/>
      <c r="S102" s="48"/>
      <c r="T102" s="48"/>
      <c r="U102" s="49"/>
      <c r="V102" s="48">
        <f t="shared" si="94"/>
        <v>0</v>
      </c>
      <c r="W102" s="48"/>
      <c r="X102" s="48"/>
      <c r="Y102" s="48"/>
      <c r="Z102" s="49"/>
    </row>
    <row r="103" s="8" customFormat="1" hidden="1">
      <c r="A103" s="104"/>
      <c r="B103" s="106"/>
      <c r="C103" s="38"/>
      <c r="D103" s="34"/>
      <c r="E103" s="34"/>
      <c r="F103" s="34">
        <v>2024</v>
      </c>
      <c r="G103" s="48">
        <f t="shared" si="59"/>
        <v>0</v>
      </c>
      <c r="H103" s="48"/>
      <c r="I103" s="48"/>
      <c r="J103" s="48"/>
      <c r="K103" s="49"/>
      <c r="L103" s="48">
        <f t="shared" si="92"/>
        <v>0</v>
      </c>
      <c r="M103" s="51"/>
      <c r="N103" s="48"/>
      <c r="O103" s="51"/>
      <c r="P103" s="49"/>
      <c r="Q103" s="48">
        <f t="shared" si="93"/>
        <v>0</v>
      </c>
      <c r="R103" s="48"/>
      <c r="S103" s="48"/>
      <c r="T103" s="48"/>
      <c r="U103" s="49"/>
      <c r="V103" s="48">
        <f t="shared" si="94"/>
        <v>0</v>
      </c>
      <c r="W103" s="48"/>
      <c r="X103" s="48"/>
      <c r="Y103" s="48"/>
      <c r="Z103" s="49"/>
    </row>
    <row r="104" s="8" customFormat="1" hidden="1">
      <c r="A104" s="104"/>
      <c r="B104" s="106"/>
      <c r="C104" s="38"/>
      <c r="D104" s="34"/>
      <c r="E104" s="34"/>
      <c r="F104" s="34">
        <v>2025</v>
      </c>
      <c r="G104" s="48">
        <f t="shared" si="59"/>
        <v>0</v>
      </c>
      <c r="H104" s="48"/>
      <c r="I104" s="48"/>
      <c r="J104" s="48"/>
      <c r="K104" s="49"/>
      <c r="L104" s="51">
        <f t="shared" si="92"/>
        <v>0</v>
      </c>
      <c r="M104" s="48"/>
      <c r="N104" s="51"/>
      <c r="O104" s="48"/>
      <c r="P104" s="52"/>
      <c r="Q104" s="48">
        <f t="shared" si="93"/>
        <v>0</v>
      </c>
      <c r="R104" s="48"/>
      <c r="S104" s="48"/>
      <c r="T104" s="48"/>
      <c r="U104" s="49"/>
      <c r="V104" s="48">
        <f t="shared" si="94"/>
        <v>0</v>
      </c>
      <c r="W104" s="48"/>
      <c r="X104" s="48"/>
      <c r="Y104" s="48"/>
      <c r="Z104" s="49"/>
    </row>
    <row r="105" s="8" customFormat="1" hidden="1">
      <c r="A105" s="104"/>
      <c r="B105" s="107"/>
      <c r="C105" s="75"/>
      <c r="D105" s="34"/>
      <c r="E105" s="34"/>
      <c r="F105" s="34">
        <v>2026</v>
      </c>
      <c r="G105" s="48">
        <f t="shared" si="59"/>
        <v>0</v>
      </c>
      <c r="H105" s="48"/>
      <c r="I105" s="48"/>
      <c r="J105" s="48"/>
      <c r="K105" s="49"/>
      <c r="L105" s="48">
        <f t="shared" si="92"/>
        <v>0</v>
      </c>
      <c r="M105" s="51"/>
      <c r="N105" s="48"/>
      <c r="O105" s="51"/>
      <c r="P105" s="49"/>
      <c r="Q105" s="48">
        <f t="shared" si="93"/>
        <v>0</v>
      </c>
      <c r="R105" s="48"/>
      <c r="S105" s="48"/>
      <c r="T105" s="48"/>
      <c r="U105" s="49"/>
      <c r="V105" s="48">
        <f t="shared" si="94"/>
        <v>0</v>
      </c>
      <c r="W105" s="48"/>
      <c r="X105" s="48"/>
      <c r="Y105" s="48"/>
      <c r="Z105" s="49"/>
    </row>
    <row r="106" s="8" customFormat="1" hidden="1">
      <c r="A106" s="108"/>
      <c r="B106" s="83" t="s">
        <v>20</v>
      </c>
      <c r="C106" s="83"/>
      <c r="D106" s="83"/>
      <c r="E106" s="83"/>
      <c r="F106" s="83"/>
      <c r="G106" s="39">
        <f t="shared" si="59"/>
        <v>867.10000000000002</v>
      </c>
      <c r="H106" s="39">
        <f>SUM(H98:H105)</f>
        <v>0</v>
      </c>
      <c r="I106" s="39">
        <f>SUM(I98:I105)</f>
        <v>0</v>
      </c>
      <c r="J106" s="39">
        <f>SUM(J98:J105)</f>
        <v>867.10000000000002</v>
      </c>
      <c r="K106" s="40">
        <f>SUM(K98:K105)</f>
        <v>0</v>
      </c>
      <c r="L106" s="41">
        <f t="shared" si="92"/>
        <v>867.10000000000002</v>
      </c>
      <c r="M106" s="39">
        <f>SUM(M98:M105)</f>
        <v>0</v>
      </c>
      <c r="N106" s="41">
        <f>SUM(N98:N105)</f>
        <v>0</v>
      </c>
      <c r="O106" s="39">
        <f>SUM(O98:O105)</f>
        <v>867.10000000000002</v>
      </c>
      <c r="P106" s="42">
        <f>SUM(P98:P105)</f>
        <v>0</v>
      </c>
      <c r="Q106" s="39">
        <f t="shared" si="93"/>
        <v>867.10000000000002</v>
      </c>
      <c r="R106" s="39">
        <f>SUM(R98:R105)</f>
        <v>0</v>
      </c>
      <c r="S106" s="39">
        <f>SUM(S98:S105)</f>
        <v>0</v>
      </c>
      <c r="T106" s="39">
        <f>SUM(T98:T105)</f>
        <v>867.10000000000002</v>
      </c>
      <c r="U106" s="40">
        <f>SUM(U98:U105)</f>
        <v>0</v>
      </c>
      <c r="V106" s="39">
        <f t="shared" si="94"/>
        <v>500.64999999999998</v>
      </c>
      <c r="W106" s="39">
        <f>SUM(W98:W105)</f>
        <v>0</v>
      </c>
      <c r="X106" s="39">
        <f>SUM(X98:X105)</f>
        <v>0</v>
      </c>
      <c r="Y106" s="39">
        <f>SUM(Y98:Y105)</f>
        <v>500.64999999999998</v>
      </c>
      <c r="Z106" s="40">
        <f>SUM(Z98:Z105)</f>
        <v>0</v>
      </c>
    </row>
    <row r="107" s="8" customFormat="1" hidden="1">
      <c r="A107" s="109" t="s">
        <v>34</v>
      </c>
      <c r="B107" s="110" t="s">
        <v>35</v>
      </c>
      <c r="C107" s="46" t="s">
        <v>24</v>
      </c>
      <c r="D107" s="111">
        <v>2019</v>
      </c>
      <c r="E107" s="111">
        <v>2026</v>
      </c>
      <c r="F107" s="112">
        <v>2019</v>
      </c>
      <c r="G107" s="88">
        <f t="shared" si="59"/>
        <v>0</v>
      </c>
      <c r="H107" s="48"/>
      <c r="I107" s="48"/>
      <c r="J107" s="48"/>
      <c r="K107" s="49"/>
      <c r="L107" s="48">
        <f t="shared" si="92"/>
        <v>0</v>
      </c>
      <c r="M107" s="51"/>
      <c r="N107" s="48"/>
      <c r="O107" s="51"/>
      <c r="P107" s="49"/>
      <c r="Q107" s="48">
        <f t="shared" si="93"/>
        <v>0</v>
      </c>
      <c r="R107" s="48"/>
      <c r="S107" s="48"/>
      <c r="T107" s="48"/>
      <c r="U107" s="49"/>
      <c r="V107" s="48">
        <f t="shared" si="94"/>
        <v>0</v>
      </c>
      <c r="W107" s="48"/>
      <c r="X107" s="48"/>
      <c r="Y107" s="48"/>
      <c r="Z107" s="49"/>
    </row>
    <row r="108" s="8" customFormat="1" hidden="1">
      <c r="A108" s="113"/>
      <c r="B108" s="114"/>
      <c r="C108" s="38"/>
      <c r="D108" s="34"/>
      <c r="E108" s="34"/>
      <c r="F108" s="115">
        <v>2020</v>
      </c>
      <c r="G108" s="88">
        <f t="shared" si="59"/>
        <v>205.19999999999999</v>
      </c>
      <c r="H108" s="48"/>
      <c r="I108" s="48"/>
      <c r="J108" s="48">
        <v>205.19999999999999</v>
      </c>
      <c r="K108" s="49"/>
      <c r="L108" s="51">
        <f t="shared" si="92"/>
        <v>205.19999999999999</v>
      </c>
      <c r="M108" s="48"/>
      <c r="N108" s="51"/>
      <c r="O108" s="48">
        <v>205.19999999999999</v>
      </c>
      <c r="P108" s="52">
        <v>0</v>
      </c>
      <c r="Q108" s="48">
        <f t="shared" si="93"/>
        <v>205.19999999999999</v>
      </c>
      <c r="R108" s="48"/>
      <c r="S108" s="48"/>
      <c r="T108" s="48">
        <v>205.19999999999999</v>
      </c>
      <c r="U108" s="49">
        <v>0</v>
      </c>
      <c r="V108" s="48">
        <f t="shared" si="94"/>
        <v>87.200000000000003</v>
      </c>
      <c r="W108" s="48"/>
      <c r="X108" s="48"/>
      <c r="Y108" s="48">
        <v>87.200000000000003</v>
      </c>
      <c r="Z108" s="49">
        <v>0</v>
      </c>
    </row>
    <row r="109" s="8" customFormat="1" hidden="1">
      <c r="A109" s="113"/>
      <c r="B109" s="114"/>
      <c r="C109" s="38"/>
      <c r="D109" s="34"/>
      <c r="E109" s="34"/>
      <c r="F109" s="115">
        <v>2021</v>
      </c>
      <c r="G109" s="88">
        <f t="shared" si="59"/>
        <v>908.5</v>
      </c>
      <c r="H109" s="48"/>
      <c r="I109" s="48"/>
      <c r="J109" s="48">
        <v>908.5</v>
      </c>
      <c r="K109" s="49"/>
      <c r="L109" s="48">
        <f t="shared" si="92"/>
        <v>908.5</v>
      </c>
      <c r="M109" s="51"/>
      <c r="N109" s="48"/>
      <c r="O109" s="51">
        <v>908.5</v>
      </c>
      <c r="P109" s="49"/>
      <c r="Q109" s="48">
        <f t="shared" si="93"/>
        <v>908.5</v>
      </c>
      <c r="R109" s="48"/>
      <c r="S109" s="48"/>
      <c r="T109" s="48">
        <v>908.5</v>
      </c>
      <c r="U109" s="49"/>
      <c r="V109" s="48">
        <f t="shared" si="94"/>
        <v>451</v>
      </c>
      <c r="W109" s="48"/>
      <c r="X109" s="48"/>
      <c r="Y109" s="48">
        <v>451</v>
      </c>
      <c r="Z109" s="49">
        <v>0</v>
      </c>
    </row>
    <row r="110" s="8" customFormat="1" ht="12.75" hidden="1">
      <c r="A110" s="113"/>
      <c r="B110" s="114"/>
      <c r="C110" s="38"/>
      <c r="D110" s="34"/>
      <c r="E110" s="34"/>
      <c r="F110" s="115">
        <v>2022</v>
      </c>
      <c r="G110" s="88">
        <f t="shared" si="59"/>
        <v>0</v>
      </c>
      <c r="H110" s="48"/>
      <c r="I110" s="48"/>
      <c r="J110" s="48"/>
      <c r="K110" s="49"/>
      <c r="L110" s="51">
        <f t="shared" si="92"/>
        <v>0</v>
      </c>
      <c r="M110" s="48"/>
      <c r="N110" s="51"/>
      <c r="O110" s="48"/>
      <c r="P110" s="52"/>
      <c r="Q110" s="48">
        <f t="shared" si="93"/>
        <v>0</v>
      </c>
      <c r="R110" s="48"/>
      <c r="S110" s="48"/>
      <c r="T110" s="48"/>
      <c r="U110" s="49"/>
      <c r="V110" s="48">
        <f t="shared" si="94"/>
        <v>0</v>
      </c>
      <c r="W110" s="48"/>
      <c r="X110" s="48"/>
      <c r="Y110" s="48"/>
      <c r="Z110" s="49"/>
    </row>
    <row r="111" s="8" customFormat="1" ht="12.75" hidden="1">
      <c r="A111" s="113"/>
      <c r="B111" s="114"/>
      <c r="C111" s="38"/>
      <c r="D111" s="34"/>
      <c r="E111" s="34"/>
      <c r="F111" s="115">
        <v>2023</v>
      </c>
      <c r="G111" s="88">
        <f t="shared" si="59"/>
        <v>0</v>
      </c>
      <c r="H111" s="48"/>
      <c r="I111" s="48"/>
      <c r="J111" s="48"/>
      <c r="K111" s="49"/>
      <c r="L111" s="48">
        <f t="shared" si="92"/>
        <v>0</v>
      </c>
      <c r="M111" s="51"/>
      <c r="N111" s="48"/>
      <c r="O111" s="51"/>
      <c r="P111" s="49"/>
      <c r="Q111" s="48">
        <f t="shared" si="93"/>
        <v>0</v>
      </c>
      <c r="R111" s="48"/>
      <c r="S111" s="48"/>
      <c r="T111" s="48"/>
      <c r="U111" s="49"/>
      <c r="V111" s="48">
        <f t="shared" si="94"/>
        <v>0</v>
      </c>
      <c r="W111" s="48"/>
      <c r="X111" s="48"/>
      <c r="Y111" s="48"/>
      <c r="Z111" s="49"/>
    </row>
    <row r="112" s="8" customFormat="1" hidden="1">
      <c r="A112" s="113"/>
      <c r="B112" s="114"/>
      <c r="C112" s="38"/>
      <c r="D112" s="34"/>
      <c r="E112" s="34"/>
      <c r="F112" s="115">
        <v>2024</v>
      </c>
      <c r="G112" s="88">
        <f t="shared" si="59"/>
        <v>0</v>
      </c>
      <c r="H112" s="48"/>
      <c r="I112" s="48"/>
      <c r="J112" s="48"/>
      <c r="K112" s="49"/>
      <c r="L112" s="51">
        <f t="shared" si="92"/>
        <v>0</v>
      </c>
      <c r="M112" s="48"/>
      <c r="N112" s="51"/>
      <c r="O112" s="48"/>
      <c r="P112" s="52"/>
      <c r="Q112" s="48">
        <f t="shared" si="93"/>
        <v>0</v>
      </c>
      <c r="R112" s="48"/>
      <c r="S112" s="48"/>
      <c r="T112" s="48"/>
      <c r="U112" s="49"/>
      <c r="V112" s="48">
        <f t="shared" si="94"/>
        <v>0</v>
      </c>
      <c r="W112" s="48"/>
      <c r="X112" s="48"/>
      <c r="Y112" s="48"/>
      <c r="Z112" s="49"/>
    </row>
    <row r="113" s="8" customFormat="1" hidden="1">
      <c r="A113" s="113"/>
      <c r="B113" s="114"/>
      <c r="C113" s="38"/>
      <c r="D113" s="34"/>
      <c r="E113" s="34"/>
      <c r="F113" s="115">
        <v>2025</v>
      </c>
      <c r="G113" s="88">
        <f t="shared" si="59"/>
        <v>0</v>
      </c>
      <c r="H113" s="48"/>
      <c r="I113" s="48"/>
      <c r="J113" s="48"/>
      <c r="K113" s="49"/>
      <c r="L113" s="48">
        <f t="shared" si="92"/>
        <v>0</v>
      </c>
      <c r="M113" s="51"/>
      <c r="N113" s="48"/>
      <c r="O113" s="51"/>
      <c r="P113" s="49"/>
      <c r="Q113" s="48">
        <f t="shared" si="93"/>
        <v>0</v>
      </c>
      <c r="R113" s="48"/>
      <c r="S113" s="48"/>
      <c r="T113" s="48"/>
      <c r="U113" s="49"/>
      <c r="V113" s="48">
        <f t="shared" si="94"/>
        <v>0</v>
      </c>
      <c r="W113" s="48"/>
      <c r="X113" s="48"/>
      <c r="Y113" s="48"/>
      <c r="Z113" s="49"/>
    </row>
    <row r="114" s="8" customFormat="1" hidden="1">
      <c r="A114" s="113"/>
      <c r="B114" s="114"/>
      <c r="C114" s="75"/>
      <c r="D114" s="34"/>
      <c r="E114" s="34"/>
      <c r="F114" s="115">
        <v>2026</v>
      </c>
      <c r="G114" s="88">
        <f t="shared" si="59"/>
        <v>0</v>
      </c>
      <c r="H114" s="48"/>
      <c r="I114" s="48"/>
      <c r="J114" s="48"/>
      <c r="K114" s="49"/>
      <c r="L114" s="51">
        <f t="shared" si="92"/>
        <v>0</v>
      </c>
      <c r="M114" s="48"/>
      <c r="N114" s="51"/>
      <c r="O114" s="48"/>
      <c r="P114" s="52"/>
      <c r="Q114" s="48">
        <f t="shared" si="93"/>
        <v>0</v>
      </c>
      <c r="R114" s="48"/>
      <c r="S114" s="48"/>
      <c r="T114" s="48"/>
      <c r="U114" s="49"/>
      <c r="V114" s="48">
        <f t="shared" si="94"/>
        <v>0</v>
      </c>
      <c r="W114" s="48"/>
      <c r="X114" s="48"/>
      <c r="Y114" s="48"/>
      <c r="Z114" s="49"/>
    </row>
    <row r="115" s="8" customFormat="1" hidden="1">
      <c r="A115" s="116"/>
      <c r="B115" s="117" t="s">
        <v>20</v>
      </c>
      <c r="C115" s="117"/>
      <c r="D115" s="117"/>
      <c r="E115" s="117"/>
      <c r="F115" s="118"/>
      <c r="G115" s="92">
        <f>H115+I115+J115+K115</f>
        <v>1113.7</v>
      </c>
      <c r="H115" s="39">
        <f>SUM(H107:H114)</f>
        <v>0</v>
      </c>
      <c r="I115" s="39">
        <f>SUM(I107:I114)</f>
        <v>0</v>
      </c>
      <c r="J115" s="39">
        <f>SUM(J107:J114)</f>
        <v>1113.7</v>
      </c>
      <c r="K115" s="40">
        <f>SUM(K107:K114)</f>
        <v>0</v>
      </c>
      <c r="L115" s="39">
        <f t="shared" si="92"/>
        <v>1113.7</v>
      </c>
      <c r="M115" s="39">
        <f>SUM(M107:M114)</f>
        <v>0</v>
      </c>
      <c r="N115" s="39">
        <f>SUM(N107:N114)</f>
        <v>0</v>
      </c>
      <c r="O115" s="39">
        <f>SUM(O107:O114)</f>
        <v>1113.7</v>
      </c>
      <c r="P115" s="40">
        <f>SUM(P107:P114)</f>
        <v>0</v>
      </c>
      <c r="Q115" s="39">
        <f t="shared" si="93"/>
        <v>1113.7</v>
      </c>
      <c r="R115" s="39">
        <f>SUM(R107:R114)</f>
        <v>0</v>
      </c>
      <c r="S115" s="39">
        <f>SUM(S107:S114)</f>
        <v>0</v>
      </c>
      <c r="T115" s="39">
        <f>SUM(T107:T114)</f>
        <v>1113.7</v>
      </c>
      <c r="U115" s="40">
        <f>SUM(U107:U114)</f>
        <v>0</v>
      </c>
      <c r="V115" s="39">
        <f t="shared" si="94"/>
        <v>538.20000000000005</v>
      </c>
      <c r="W115" s="39">
        <f>SUM(W107:W114)</f>
        <v>0</v>
      </c>
      <c r="X115" s="39">
        <f>SUM(X107:X114)</f>
        <v>0</v>
      </c>
      <c r="Y115" s="39">
        <f>SUM(Y107:Y114)</f>
        <v>538.20000000000005</v>
      </c>
      <c r="Z115" s="40">
        <f>SUM(Z107:Z114)</f>
        <v>0</v>
      </c>
    </row>
    <row r="116">
      <c r="U116" s="119"/>
    </row>
    <row r="117">
      <c r="U117" s="119"/>
    </row>
    <row r="118">
      <c r="U118" s="119"/>
    </row>
    <row r="119">
      <c r="U119" s="119"/>
    </row>
    <row r="120">
      <c r="U120" s="119"/>
    </row>
    <row r="121">
      <c r="U121" s="119"/>
    </row>
    <row r="122">
      <c r="U122" s="119"/>
    </row>
    <row r="123">
      <c r="U123" s="119"/>
    </row>
    <row r="124">
      <c r="U124" s="119"/>
    </row>
    <row r="125">
      <c r="U125" s="119"/>
    </row>
    <row r="126">
      <c r="U126" s="119"/>
    </row>
    <row r="127">
      <c r="U127" s="119"/>
    </row>
    <row r="128">
      <c r="U128" s="119"/>
    </row>
    <row r="129">
      <c r="U129" s="119"/>
    </row>
    <row r="130">
      <c r="U130" s="119"/>
    </row>
    <row r="131">
      <c r="U131" s="119"/>
    </row>
    <row r="132">
      <c r="U132" s="119"/>
    </row>
    <row r="133">
      <c r="U133" s="119"/>
    </row>
    <row r="134">
      <c r="U134" s="119"/>
    </row>
    <row r="135">
      <c r="U135" s="119"/>
    </row>
    <row r="136">
      <c r="U136" s="119"/>
    </row>
    <row r="137">
      <c r="U137" s="119"/>
    </row>
    <row r="138">
      <c r="U138" s="119"/>
    </row>
    <row r="139">
      <c r="U139" s="119"/>
    </row>
    <row r="140">
      <c r="U140" s="119"/>
    </row>
    <row r="141">
      <c r="U141" s="119"/>
    </row>
    <row r="142">
      <c r="U142" s="119"/>
    </row>
    <row r="143">
      <c r="U143" s="119"/>
    </row>
    <row r="144">
      <c r="U144" s="119"/>
    </row>
    <row r="145">
      <c r="U145" s="119"/>
    </row>
    <row r="146">
      <c r="U146" s="119"/>
    </row>
    <row r="147">
      <c r="U147" s="119"/>
    </row>
    <row r="148">
      <c r="U148" s="119"/>
    </row>
    <row r="149">
      <c r="U149" s="119"/>
    </row>
    <row r="150">
      <c r="U150" s="119"/>
    </row>
    <row r="151">
      <c r="U151" s="119"/>
    </row>
    <row r="152">
      <c r="U152" s="119"/>
    </row>
    <row r="153">
      <c r="U153" s="119"/>
    </row>
    <row r="154">
      <c r="U154" s="119"/>
    </row>
    <row r="155">
      <c r="U155" s="119"/>
    </row>
    <row r="156">
      <c r="U156" s="119"/>
    </row>
    <row r="157">
      <c r="U157" s="119"/>
    </row>
    <row r="158">
      <c r="U158" s="119"/>
    </row>
    <row r="159">
      <c r="U159" s="119"/>
    </row>
    <row r="160">
      <c r="U160" s="119"/>
    </row>
    <row r="161">
      <c r="U161" s="119"/>
    </row>
    <row r="162">
      <c r="U162" s="119"/>
    </row>
  </sheetData>
  <mergeCells count="85">
    <mergeCell ref="A2:Z2"/>
    <mergeCell ref="A4:A6"/>
    <mergeCell ref="B4:B6"/>
    <mergeCell ref="C4:C6"/>
    <mergeCell ref="D4:E4"/>
    <mergeCell ref="F4:F6"/>
    <mergeCell ref="G4:P4"/>
    <mergeCell ref="Q4:U5"/>
    <mergeCell ref="V4:Z5"/>
    <mergeCell ref="D5:D6"/>
    <mergeCell ref="E5:E6"/>
    <mergeCell ref="G5:K5"/>
    <mergeCell ref="L5:P5"/>
    <mergeCell ref="A8:A16"/>
    <mergeCell ref="B8:B15"/>
    <mergeCell ref="C8:C15"/>
    <mergeCell ref="D8:D15"/>
    <mergeCell ref="E8:E15"/>
    <mergeCell ref="B16:F16"/>
    <mergeCell ref="A17:A25"/>
    <mergeCell ref="B17:B24"/>
    <mergeCell ref="C17:C24"/>
    <mergeCell ref="D17:D24"/>
    <mergeCell ref="E17:E24"/>
    <mergeCell ref="B25:F25"/>
    <mergeCell ref="A26:A34"/>
    <mergeCell ref="B26:B33"/>
    <mergeCell ref="C26:C33"/>
    <mergeCell ref="D26:D33"/>
    <mergeCell ref="E26:E33"/>
    <mergeCell ref="B34:F34"/>
    <mergeCell ref="A35:A43"/>
    <mergeCell ref="B35:B42"/>
    <mergeCell ref="C35:C42"/>
    <mergeCell ref="D35:D42"/>
    <mergeCell ref="E35:E42"/>
    <mergeCell ref="B43:F43"/>
    <mergeCell ref="A44:A52"/>
    <mergeCell ref="B44:B51"/>
    <mergeCell ref="C44:C51"/>
    <mergeCell ref="D44:D51"/>
    <mergeCell ref="E44:E51"/>
    <mergeCell ref="B52:F52"/>
    <mergeCell ref="A53:A61"/>
    <mergeCell ref="B53:B60"/>
    <mergeCell ref="C53:C60"/>
    <mergeCell ref="D53:D60"/>
    <mergeCell ref="E53:E60"/>
    <mergeCell ref="B61:F61"/>
    <mergeCell ref="A62:A70"/>
    <mergeCell ref="B62:B69"/>
    <mergeCell ref="C62:C69"/>
    <mergeCell ref="D62:D69"/>
    <mergeCell ref="E62:E69"/>
    <mergeCell ref="B70:F70"/>
    <mergeCell ref="A71:A79"/>
    <mergeCell ref="B71:B78"/>
    <mergeCell ref="C71:C78"/>
    <mergeCell ref="D71:D78"/>
    <mergeCell ref="E71:E78"/>
    <mergeCell ref="B79:F79"/>
    <mergeCell ref="A80:A88"/>
    <mergeCell ref="B80:B87"/>
    <mergeCell ref="C80:C87"/>
    <mergeCell ref="D80:D87"/>
    <mergeCell ref="E80:E87"/>
    <mergeCell ref="B88:F88"/>
    <mergeCell ref="A89:A97"/>
    <mergeCell ref="B89:B96"/>
    <mergeCell ref="C89:C96"/>
    <mergeCell ref="D89:D96"/>
    <mergeCell ref="E89:E96"/>
    <mergeCell ref="B97:F97"/>
    <mergeCell ref="A98:A106"/>
    <mergeCell ref="B98:B105"/>
    <mergeCell ref="C98:C105"/>
    <mergeCell ref="D98:D105"/>
    <mergeCell ref="E98:E105"/>
    <mergeCell ref="B106:F106"/>
    <mergeCell ref="A107:A115"/>
    <mergeCell ref="B107:B114"/>
    <mergeCell ref="C107:C114"/>
    <mergeCell ref="D107:D114"/>
    <mergeCell ref="E107:E114"/>
    <mergeCell ref="B115:F115"/>
  </mergeCells>
  <printOptions headings="0" gridLines="0"/>
  <pageMargins left="0" right="0" top="0.55118110236220474" bottom="0" header="0.31496099999999999" footer="0.31496099999999999"/>
  <pageSetup paperSize="9" scale="58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30" workbookViewId="0">
      <pane xSplit="2" ySplit="6" topLeftCell="C7" activePane="bottomRight" state="frozen"/>
      <selection activeCell="R7" activeCellId="0" sqref="R7"/>
    </sheetView>
  </sheetViews>
  <sheetFormatPr defaultRowHeight="12.75" customHeight="1"/>
  <cols>
    <col customWidth="1" min="1" max="1" style="35" width="5.42578125"/>
    <col customWidth="1" min="2" max="2" style="8" width="38.7109375"/>
    <col customWidth="1" min="3" max="3" style="120" width="5.5703125"/>
    <col customWidth="1" hidden="1" min="4" max="4" style="120" width="8.5703125"/>
    <col customWidth="1" hidden="1" min="5" max="5" style="120" width="6.5703125"/>
    <col customWidth="1" hidden="1" min="6" max="6" style="120" width="7.140625"/>
    <col customWidth="1" hidden="1" min="7" max="7" width="10.42578125"/>
    <col customWidth="1" hidden="1" min="8" max="8" style="121" width="7.85546875"/>
    <col customWidth="1" hidden="1" min="9" max="9" style="121" width="8.140625"/>
    <col customWidth="1" hidden="1" min="10" max="10" width="10.42578125"/>
    <col customWidth="1" hidden="1" min="11" max="12" width="6.140625"/>
    <col customWidth="1" hidden="1" min="13" max="13" width="11.7109375"/>
    <col customWidth="1" hidden="1" min="14" max="14" style="121" width="5.7109375"/>
    <col customWidth="1" hidden="1" min="15" max="15" style="121" width="10.421875"/>
    <col customWidth="1" hidden="1" min="16" max="17" style="121" width="10"/>
    <col customWidth="1" min="18" max="18" style="121" width="10.57421875"/>
    <col customWidth="1" hidden="1" min="19" max="19" style="121" width="10"/>
    <col customWidth="1" min="20" max="21" style="121" width="7"/>
    <col customWidth="1" hidden="1" min="22" max="22" style="121" width="9.5703125"/>
    <col customWidth="1" hidden="1" min="23" max="25" style="121" width="7"/>
    <col customWidth="1" hidden="1" min="26" max="26" width="11.7109375"/>
  </cols>
  <sheetData>
    <row r="1">
      <c r="O1" s="4" t="s">
        <v>36</v>
      </c>
    </row>
    <row r="2" s="8" customFormat="1" ht="61.5" customHeight="1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A2" s="8"/>
      <c r="AB2" s="8"/>
      <c r="AC2" s="8"/>
    </row>
    <row r="3" hidden="1">
      <c r="A3" s="5"/>
      <c r="B3" s="5"/>
    </row>
    <row r="4" ht="36.75" customHeight="1">
      <c r="A4" s="122"/>
      <c r="B4" s="9" t="s">
        <v>38</v>
      </c>
      <c r="C4" s="11" t="s">
        <v>39</v>
      </c>
      <c r="D4" s="38" t="s">
        <v>40</v>
      </c>
      <c r="E4" s="34" t="s">
        <v>41</v>
      </c>
      <c r="F4" s="34"/>
      <c r="G4" s="123" t="s">
        <v>42</v>
      </c>
      <c r="H4" s="34" t="s">
        <v>41</v>
      </c>
      <c r="I4" s="34"/>
      <c r="J4" s="123" t="s">
        <v>42</v>
      </c>
      <c r="K4" s="34" t="s">
        <v>41</v>
      </c>
      <c r="L4" s="34"/>
      <c r="M4" s="123" t="s">
        <v>42</v>
      </c>
      <c r="N4" s="34" t="s">
        <v>41</v>
      </c>
      <c r="O4" s="34"/>
      <c r="P4" s="123" t="s">
        <v>42</v>
      </c>
      <c r="Q4" s="13" t="s">
        <v>41</v>
      </c>
      <c r="R4" s="15"/>
      <c r="S4" s="123" t="s">
        <v>42</v>
      </c>
      <c r="T4" s="13" t="s">
        <v>41</v>
      </c>
      <c r="U4" s="15"/>
      <c r="V4" s="123" t="s">
        <v>42</v>
      </c>
      <c r="W4" s="13" t="s">
        <v>41</v>
      </c>
      <c r="X4" s="14"/>
      <c r="Y4" s="15"/>
      <c r="Z4" s="123" t="s">
        <v>42</v>
      </c>
    </row>
    <row r="5" ht="15" customHeight="1">
      <c r="A5" s="122"/>
      <c r="B5" s="9"/>
      <c r="C5" s="11"/>
      <c r="D5" s="38"/>
      <c r="E5" s="34">
        <v>2019</v>
      </c>
      <c r="F5" s="34"/>
      <c r="G5" s="124"/>
      <c r="H5" s="34">
        <v>2020</v>
      </c>
      <c r="I5" s="34"/>
      <c r="J5" s="124"/>
      <c r="K5" s="34">
        <v>2021</v>
      </c>
      <c r="L5" s="34"/>
      <c r="M5" s="124"/>
      <c r="N5" s="125">
        <v>2022</v>
      </c>
      <c r="O5" s="126"/>
      <c r="P5" s="124"/>
      <c r="Q5" s="125">
        <v>2023</v>
      </c>
      <c r="R5" s="126"/>
      <c r="S5" s="127"/>
      <c r="T5" s="125">
        <v>2024</v>
      </c>
      <c r="U5" s="126"/>
      <c r="V5" s="124"/>
      <c r="W5" s="128">
        <v>2024</v>
      </c>
      <c r="X5" s="128">
        <v>2025</v>
      </c>
      <c r="Y5" s="128">
        <v>2026</v>
      </c>
      <c r="Z5" s="124"/>
    </row>
    <row r="6" ht="22.5" customHeight="1">
      <c r="A6" s="122"/>
      <c r="B6" s="9"/>
      <c r="C6" s="11"/>
      <c r="D6" s="38"/>
      <c r="E6" s="38" t="s">
        <v>43</v>
      </c>
      <c r="F6" s="38" t="s">
        <v>44</v>
      </c>
      <c r="G6" s="129"/>
      <c r="H6" s="38" t="s">
        <v>43</v>
      </c>
      <c r="I6" s="38" t="s">
        <v>44</v>
      </c>
      <c r="J6" s="129"/>
      <c r="K6" s="38" t="s">
        <v>43</v>
      </c>
      <c r="L6" s="38" t="s">
        <v>44</v>
      </c>
      <c r="M6" s="129"/>
      <c r="N6" s="38" t="s">
        <v>43</v>
      </c>
      <c r="O6" s="38" t="s">
        <v>44</v>
      </c>
      <c r="P6" s="129"/>
      <c r="Q6" s="38" t="s">
        <v>43</v>
      </c>
      <c r="R6" s="60" t="s">
        <v>44</v>
      </c>
      <c r="S6" s="129"/>
      <c r="T6" s="38" t="s">
        <v>43</v>
      </c>
      <c r="U6" s="38" t="s">
        <v>44</v>
      </c>
      <c r="V6" s="129"/>
      <c r="W6" s="38" t="s">
        <v>43</v>
      </c>
      <c r="X6" s="38" t="s">
        <v>43</v>
      </c>
      <c r="Y6" s="38" t="s">
        <v>43</v>
      </c>
      <c r="Z6" s="129"/>
    </row>
    <row r="7" s="120" customFormat="1" ht="40.5" customHeight="1">
      <c r="A7" s="104" t="s">
        <v>21</v>
      </c>
      <c r="B7" s="61" t="s">
        <v>45</v>
      </c>
      <c r="C7" s="34" t="s">
        <v>46</v>
      </c>
      <c r="D7" s="34">
        <v>22.600000000000001</v>
      </c>
      <c r="E7" s="34">
        <v>28</v>
      </c>
      <c r="F7" s="130">
        <v>30</v>
      </c>
      <c r="G7" s="38" t="s">
        <v>47</v>
      </c>
      <c r="H7" s="34">
        <v>28.399999999999999</v>
      </c>
      <c r="I7" s="34">
        <v>29.199999999999999</v>
      </c>
      <c r="J7" s="38" t="s">
        <v>47</v>
      </c>
      <c r="K7" s="64">
        <v>28.800000000000001</v>
      </c>
      <c r="L7" s="64">
        <f>1018/32888*1000</f>
        <v>30.953539284845533</v>
      </c>
      <c r="M7" s="38" t="s">
        <v>48</v>
      </c>
      <c r="N7" s="64">
        <v>28.800000000000001</v>
      </c>
      <c r="O7" s="64">
        <f>1020/32833*1000</f>
        <v>31.066305241677579</v>
      </c>
      <c r="P7" s="38" t="s">
        <v>48</v>
      </c>
      <c r="Q7" s="66">
        <v>28.800000000000001</v>
      </c>
      <c r="R7" s="64">
        <f>996/35258*1000</f>
        <v>28.248908049237052</v>
      </c>
      <c r="S7" s="131" t="s">
        <v>49</v>
      </c>
      <c r="T7" s="64">
        <v>28.800000000000001</v>
      </c>
      <c r="U7" s="64">
        <f>U8/34648*1000</f>
        <v>28.948279842992381</v>
      </c>
      <c r="V7" s="131"/>
      <c r="W7" s="64">
        <v>28.800000000000001</v>
      </c>
      <c r="X7" s="64">
        <v>28.800000000000001</v>
      </c>
      <c r="Y7" s="64">
        <v>28.800000000000001</v>
      </c>
      <c r="Z7" s="38"/>
      <c r="AA7"/>
      <c r="AB7"/>
      <c r="AC7"/>
    </row>
    <row r="8" s="120" customFormat="1" ht="27.75" customHeight="1">
      <c r="A8" s="104" t="s">
        <v>30</v>
      </c>
      <c r="B8" s="61" t="s">
        <v>50</v>
      </c>
      <c r="C8" s="34" t="s">
        <v>46</v>
      </c>
      <c r="D8" s="34"/>
      <c r="E8" s="34"/>
      <c r="F8" s="34"/>
      <c r="G8" s="38"/>
      <c r="H8" s="34"/>
      <c r="I8" s="34"/>
      <c r="J8" s="38"/>
      <c r="K8" s="64"/>
      <c r="L8" s="64"/>
      <c r="M8" s="38"/>
      <c r="N8" s="64"/>
      <c r="O8" s="132">
        <v>1020</v>
      </c>
      <c r="P8" s="38"/>
      <c r="Q8" s="64"/>
      <c r="R8" s="133">
        <v>1087</v>
      </c>
      <c r="S8" s="38" t="s">
        <v>48</v>
      </c>
      <c r="T8" s="64"/>
      <c r="U8" s="132">
        <v>1003</v>
      </c>
      <c r="V8" s="38"/>
      <c r="W8" s="64"/>
      <c r="X8" s="64"/>
      <c r="Y8" s="64"/>
      <c r="Z8" s="38"/>
      <c r="AA8"/>
      <c r="AB8"/>
      <c r="AC8"/>
    </row>
    <row r="9" s="120" customFormat="1" ht="76.5" customHeight="1">
      <c r="A9" s="104" t="s">
        <v>51</v>
      </c>
      <c r="B9" s="61" t="s">
        <v>52</v>
      </c>
      <c r="C9" s="34" t="s">
        <v>53</v>
      </c>
      <c r="D9" s="130">
        <v>35.5</v>
      </c>
      <c r="E9" s="34">
        <v>26.800000000000001</v>
      </c>
      <c r="F9" s="130">
        <v>37.899999999999999</v>
      </c>
      <c r="G9" s="38" t="s">
        <v>47</v>
      </c>
      <c r="H9" s="34">
        <v>27</v>
      </c>
      <c r="I9" s="34">
        <v>39.200000000000003</v>
      </c>
      <c r="J9" s="38" t="s">
        <v>47</v>
      </c>
      <c r="K9" s="64">
        <v>37</v>
      </c>
      <c r="L9" s="64">
        <f>4070/(4070+4827)*100</f>
        <v>45.745756996740475</v>
      </c>
      <c r="M9" s="38" t="s">
        <v>48</v>
      </c>
      <c r="N9" s="64">
        <v>37</v>
      </c>
      <c r="O9" s="64">
        <f>4587/(4587+4957-121)*100</f>
        <v>48.678764724609998</v>
      </c>
      <c r="P9" s="38" t="s">
        <v>48</v>
      </c>
      <c r="Q9" s="66">
        <v>37</v>
      </c>
      <c r="R9" s="64">
        <v>51.799999999999997</v>
      </c>
      <c r="S9" s="60" t="s">
        <v>48</v>
      </c>
      <c r="T9" s="64">
        <v>37</v>
      </c>
      <c r="U9" s="64">
        <f>U10/(5034+U10-212)*100</f>
        <v>51.430298146655915</v>
      </c>
      <c r="V9" s="38"/>
      <c r="W9" s="64">
        <v>37</v>
      </c>
      <c r="X9" s="64">
        <v>37</v>
      </c>
      <c r="Y9" s="64">
        <v>37</v>
      </c>
      <c r="Z9" s="38"/>
      <c r="AA9"/>
      <c r="AB9"/>
      <c r="AC9"/>
    </row>
    <row r="10" s="120" customFormat="1" ht="36">
      <c r="A10" s="9" t="s">
        <v>54</v>
      </c>
      <c r="B10" s="114" t="s">
        <v>55</v>
      </c>
      <c r="C10" s="34" t="s">
        <v>46</v>
      </c>
      <c r="D10" s="34"/>
      <c r="E10" s="34"/>
      <c r="F10" s="34"/>
      <c r="G10" s="38"/>
      <c r="H10" s="34"/>
      <c r="I10" s="34"/>
      <c r="J10" s="38"/>
      <c r="K10" s="64"/>
      <c r="L10" s="64"/>
      <c r="M10" s="38"/>
      <c r="N10" s="64"/>
      <c r="O10" s="132">
        <v>4587</v>
      </c>
      <c r="P10" s="38"/>
      <c r="Q10" s="64"/>
      <c r="R10" s="133">
        <v>5107</v>
      </c>
      <c r="S10" s="38" t="s">
        <v>48</v>
      </c>
      <c r="T10" s="64"/>
      <c r="U10" s="132">
        <v>5106</v>
      </c>
      <c r="V10" s="38"/>
      <c r="W10" s="64"/>
      <c r="X10" s="64"/>
      <c r="Y10" s="64"/>
      <c r="Z10" s="38"/>
      <c r="AA10"/>
      <c r="AB10"/>
      <c r="AC10"/>
    </row>
    <row r="11" ht="24">
      <c r="A11" s="104" t="s">
        <v>56</v>
      </c>
      <c r="B11" s="61" t="s">
        <v>57</v>
      </c>
      <c r="C11" s="134"/>
      <c r="D11" s="34"/>
      <c r="E11" s="34"/>
      <c r="F11" s="34"/>
      <c r="G11" s="134"/>
      <c r="H11" s="135"/>
      <c r="I11" s="135"/>
      <c r="J11" s="134"/>
      <c r="K11" s="34"/>
      <c r="L11" s="34"/>
      <c r="M11" s="134"/>
      <c r="N11" s="135"/>
      <c r="O11" s="135"/>
      <c r="P11" s="135"/>
      <c r="Q11" s="136"/>
      <c r="R11" s="135"/>
      <c r="S11" s="136"/>
      <c r="T11" s="135"/>
      <c r="U11" s="135"/>
      <c r="V11" s="135"/>
      <c r="W11" s="135"/>
      <c r="X11" s="135"/>
      <c r="Y11" s="135"/>
      <c r="Z11" s="134"/>
    </row>
    <row r="12" ht="30.75" customHeight="1">
      <c r="A12" s="104"/>
      <c r="B12" s="137" t="s">
        <v>58</v>
      </c>
      <c r="C12" s="34" t="s">
        <v>46</v>
      </c>
      <c r="D12" s="34">
        <v>17</v>
      </c>
      <c r="E12" s="34">
        <v>14</v>
      </c>
      <c r="F12" s="34">
        <v>16</v>
      </c>
      <c r="G12" s="38" t="s">
        <v>47</v>
      </c>
      <c r="H12" s="34">
        <v>14</v>
      </c>
      <c r="I12" s="34">
        <v>17</v>
      </c>
      <c r="J12" s="38" t="s">
        <v>47</v>
      </c>
      <c r="K12" s="34">
        <v>14</v>
      </c>
      <c r="L12" s="34">
        <v>17</v>
      </c>
      <c r="M12" s="38" t="s">
        <v>48</v>
      </c>
      <c r="N12" s="34">
        <v>15</v>
      </c>
      <c r="O12" s="34">
        <v>17</v>
      </c>
      <c r="P12" s="38" t="s">
        <v>48</v>
      </c>
      <c r="Q12" s="34">
        <v>16</v>
      </c>
      <c r="R12" s="21">
        <f t="shared" ref="R12:R13" si="95">R15+R18+R21</f>
        <v>16</v>
      </c>
      <c r="S12" s="38" t="s">
        <v>48</v>
      </c>
      <c r="T12" s="34">
        <v>17</v>
      </c>
      <c r="U12" s="34">
        <v>12</v>
      </c>
      <c r="V12" s="38"/>
      <c r="W12" s="34">
        <v>17</v>
      </c>
      <c r="X12" s="34">
        <v>17</v>
      </c>
      <c r="Y12" s="34">
        <v>17</v>
      </c>
      <c r="Z12" s="38"/>
    </row>
    <row r="13" ht="23.25" customHeight="1">
      <c r="A13" s="104"/>
      <c r="B13" s="137" t="s">
        <v>59</v>
      </c>
      <c r="C13" s="34" t="s">
        <v>46</v>
      </c>
      <c r="D13" s="34">
        <v>30</v>
      </c>
      <c r="E13" s="34">
        <v>14</v>
      </c>
      <c r="F13" s="34">
        <v>27</v>
      </c>
      <c r="G13" s="38" t="s">
        <v>47</v>
      </c>
      <c r="H13" s="34">
        <v>14</v>
      </c>
      <c r="I13" s="34">
        <v>28</v>
      </c>
      <c r="J13" s="38" t="s">
        <v>47</v>
      </c>
      <c r="K13" s="34">
        <v>14</v>
      </c>
      <c r="L13" s="34">
        <v>28</v>
      </c>
      <c r="M13" s="38" t="s">
        <v>48</v>
      </c>
      <c r="N13" s="34">
        <v>15</v>
      </c>
      <c r="O13" s="34">
        <v>27</v>
      </c>
      <c r="P13" s="38" t="s">
        <v>48</v>
      </c>
      <c r="Q13" s="21">
        <v>16</v>
      </c>
      <c r="R13" s="34">
        <f t="shared" si="95"/>
        <v>27</v>
      </c>
      <c r="S13" s="60" t="s">
        <v>48</v>
      </c>
      <c r="T13" s="34">
        <v>17</v>
      </c>
      <c r="U13" s="34">
        <v>18</v>
      </c>
      <c r="V13" s="38"/>
      <c r="W13" s="34">
        <v>17</v>
      </c>
      <c r="X13" s="34">
        <v>17</v>
      </c>
      <c r="Y13" s="34">
        <v>17</v>
      </c>
      <c r="Z13" s="38"/>
    </row>
    <row r="14" ht="48">
      <c r="A14" s="9"/>
      <c r="B14" s="61" t="s">
        <v>60</v>
      </c>
      <c r="C14" s="134"/>
      <c r="D14" s="34"/>
      <c r="E14" s="34"/>
      <c r="F14" s="34"/>
      <c r="G14" s="134"/>
      <c r="H14" s="135"/>
      <c r="I14" s="135"/>
      <c r="J14" s="134"/>
      <c r="K14" s="34"/>
      <c r="L14" s="34"/>
      <c r="M14" s="134"/>
      <c r="N14" s="135"/>
      <c r="O14" s="135"/>
      <c r="P14" s="135"/>
      <c r="Q14" s="135"/>
      <c r="R14" s="136"/>
      <c r="S14" s="135"/>
      <c r="T14" s="135"/>
      <c r="U14" s="135"/>
      <c r="V14" s="135"/>
      <c r="W14" s="135"/>
      <c r="X14" s="135"/>
      <c r="Y14" s="135"/>
      <c r="Z14" s="134"/>
    </row>
    <row r="15" ht="24">
      <c r="A15" s="9"/>
      <c r="B15" s="137" t="s">
        <v>58</v>
      </c>
      <c r="C15" s="34" t="s">
        <v>46</v>
      </c>
      <c r="D15" s="34"/>
      <c r="E15" s="34">
        <v>4</v>
      </c>
      <c r="F15" s="34">
        <v>4</v>
      </c>
      <c r="G15" s="38" t="s">
        <v>47</v>
      </c>
      <c r="H15" s="34">
        <v>4</v>
      </c>
      <c r="I15" s="34">
        <v>4</v>
      </c>
      <c r="J15" s="38" t="s">
        <v>47</v>
      </c>
      <c r="K15" s="34">
        <v>4</v>
      </c>
      <c r="L15" s="34">
        <v>4</v>
      </c>
      <c r="M15" s="38" t="s">
        <v>48</v>
      </c>
      <c r="N15" s="34">
        <v>4</v>
      </c>
      <c r="O15" s="34">
        <v>5</v>
      </c>
      <c r="P15" s="38" t="s">
        <v>48</v>
      </c>
      <c r="Q15" s="136"/>
      <c r="R15" s="135">
        <v>2</v>
      </c>
      <c r="S15" s="136"/>
      <c r="T15" s="135"/>
      <c r="U15" s="135">
        <v>3</v>
      </c>
      <c r="V15" s="135"/>
      <c r="W15" s="135"/>
      <c r="X15" s="135"/>
      <c r="Y15" s="135"/>
      <c r="Z15" s="38"/>
    </row>
    <row r="16" ht="27.75" customHeight="1">
      <c r="A16" s="9"/>
      <c r="B16" s="137" t="s">
        <v>59</v>
      </c>
      <c r="C16" s="34" t="s">
        <v>46</v>
      </c>
      <c r="D16" s="34"/>
      <c r="E16" s="34">
        <v>4</v>
      </c>
      <c r="F16" s="34">
        <v>6</v>
      </c>
      <c r="G16" s="38" t="s">
        <v>47</v>
      </c>
      <c r="H16" s="34">
        <v>4</v>
      </c>
      <c r="I16" s="34">
        <v>6</v>
      </c>
      <c r="J16" s="38" t="s">
        <v>47</v>
      </c>
      <c r="K16" s="34">
        <v>4</v>
      </c>
      <c r="L16" s="34">
        <v>6</v>
      </c>
      <c r="M16" s="38" t="s">
        <v>47</v>
      </c>
      <c r="N16" s="34">
        <v>4</v>
      </c>
      <c r="O16" s="34">
        <v>5</v>
      </c>
      <c r="P16" s="38" t="s">
        <v>48</v>
      </c>
      <c r="Q16" s="135"/>
      <c r="R16" s="136">
        <v>2</v>
      </c>
      <c r="S16" s="135"/>
      <c r="T16" s="135"/>
      <c r="U16" s="135">
        <v>4</v>
      </c>
      <c r="V16" s="135"/>
      <c r="W16" s="135"/>
      <c r="X16" s="135"/>
      <c r="Y16" s="135"/>
      <c r="Z16" s="38"/>
    </row>
    <row r="17" ht="89.25" customHeight="1">
      <c r="A17" s="9"/>
      <c r="B17" s="61" t="s">
        <v>25</v>
      </c>
      <c r="C17" s="134"/>
      <c r="D17" s="34"/>
      <c r="E17" s="34"/>
      <c r="F17" s="34"/>
      <c r="G17" s="134"/>
      <c r="H17" s="135"/>
      <c r="I17" s="135"/>
      <c r="J17" s="134"/>
      <c r="K17" s="34"/>
      <c r="L17" s="34"/>
      <c r="M17" s="134"/>
      <c r="N17" s="135"/>
      <c r="O17" s="135"/>
      <c r="P17" s="135"/>
      <c r="Q17" s="136"/>
      <c r="R17" s="135"/>
      <c r="S17" s="136"/>
      <c r="T17" s="135"/>
      <c r="U17" s="135"/>
      <c r="V17" s="135"/>
      <c r="W17" s="135"/>
      <c r="X17" s="135"/>
      <c r="Y17" s="135"/>
      <c r="Z17" s="134"/>
    </row>
    <row r="18" ht="24">
      <c r="A18" s="9"/>
      <c r="B18" s="137" t="s">
        <v>58</v>
      </c>
      <c r="C18" s="34" t="s">
        <v>46</v>
      </c>
      <c r="D18" s="34"/>
      <c r="E18" s="34">
        <v>5</v>
      </c>
      <c r="F18" s="34">
        <v>5</v>
      </c>
      <c r="G18" s="38" t="s">
        <v>47</v>
      </c>
      <c r="H18" s="34">
        <v>5</v>
      </c>
      <c r="I18" s="34">
        <v>7</v>
      </c>
      <c r="J18" s="38" t="s">
        <v>47</v>
      </c>
      <c r="K18" s="34">
        <v>5</v>
      </c>
      <c r="L18" s="34">
        <v>6</v>
      </c>
      <c r="M18" s="38" t="s">
        <v>48</v>
      </c>
      <c r="N18" s="34">
        <v>8</v>
      </c>
      <c r="O18" s="34">
        <v>9</v>
      </c>
      <c r="P18" s="38" t="s">
        <v>48</v>
      </c>
      <c r="Q18" s="135"/>
      <c r="R18" s="136">
        <v>5</v>
      </c>
      <c r="S18" s="135"/>
      <c r="T18" s="135"/>
      <c r="U18" s="135">
        <v>4</v>
      </c>
      <c r="V18" s="135"/>
      <c r="W18" s="135"/>
      <c r="X18" s="135"/>
      <c r="Y18" s="135"/>
      <c r="Z18" s="38"/>
    </row>
    <row r="19" ht="27.75" customHeight="1">
      <c r="A19" s="9"/>
      <c r="B19" s="137" t="s">
        <v>59</v>
      </c>
      <c r="C19" s="34" t="s">
        <v>46</v>
      </c>
      <c r="D19" s="34"/>
      <c r="E19" s="34">
        <v>5</v>
      </c>
      <c r="F19" s="34">
        <v>10</v>
      </c>
      <c r="G19" s="38" t="s">
        <v>47</v>
      </c>
      <c r="H19" s="34">
        <v>5</v>
      </c>
      <c r="I19" s="34">
        <v>13</v>
      </c>
      <c r="J19" s="38" t="s">
        <v>47</v>
      </c>
      <c r="K19" s="34">
        <v>5</v>
      </c>
      <c r="L19" s="34">
        <v>11</v>
      </c>
      <c r="M19" s="38" t="s">
        <v>47</v>
      </c>
      <c r="N19" s="34">
        <v>8</v>
      </c>
      <c r="O19" s="34">
        <v>17</v>
      </c>
      <c r="P19" s="38" t="s">
        <v>48</v>
      </c>
      <c r="Q19" s="136"/>
      <c r="R19" s="135">
        <v>10</v>
      </c>
      <c r="S19" s="136"/>
      <c r="T19" s="135"/>
      <c r="U19" s="135">
        <v>8</v>
      </c>
      <c r="V19" s="135"/>
      <c r="W19" s="135"/>
      <c r="X19" s="135"/>
      <c r="Y19" s="135"/>
      <c r="Z19" s="38"/>
    </row>
    <row r="20" ht="54.75" customHeight="1">
      <c r="A20" s="9"/>
      <c r="B20" s="61" t="s">
        <v>26</v>
      </c>
      <c r="C20" s="134"/>
      <c r="D20" s="134"/>
      <c r="E20" s="134"/>
      <c r="F20" s="134"/>
      <c r="G20" s="134"/>
      <c r="H20" s="138"/>
      <c r="I20" s="138"/>
      <c r="J20" s="134"/>
      <c r="K20" s="134"/>
      <c r="L20" s="134"/>
      <c r="M20" s="134"/>
      <c r="N20" s="138"/>
      <c r="O20" s="138"/>
      <c r="P20" s="138"/>
      <c r="Q20" s="138"/>
      <c r="R20" s="121"/>
      <c r="S20" s="138"/>
      <c r="T20" s="138"/>
      <c r="U20" s="138"/>
      <c r="V20" s="138"/>
      <c r="W20" s="138"/>
      <c r="X20" s="138"/>
      <c r="Y20" s="138"/>
      <c r="Z20" s="134"/>
    </row>
    <row r="21" ht="22.5" customHeight="1">
      <c r="A21" s="9"/>
      <c r="B21" s="137" t="s">
        <v>58</v>
      </c>
      <c r="C21" s="34" t="s">
        <v>46</v>
      </c>
      <c r="D21" s="34"/>
      <c r="E21" s="34">
        <v>5</v>
      </c>
      <c r="F21" s="34">
        <v>7</v>
      </c>
      <c r="G21" s="38" t="s">
        <v>47</v>
      </c>
      <c r="H21" s="34">
        <v>5</v>
      </c>
      <c r="I21" s="34">
        <v>6</v>
      </c>
      <c r="J21" s="38" t="s">
        <v>47</v>
      </c>
      <c r="K21" s="34">
        <v>5</v>
      </c>
      <c r="L21" s="34">
        <v>7</v>
      </c>
      <c r="M21" s="38" t="s">
        <v>48</v>
      </c>
      <c r="N21" s="34">
        <v>3</v>
      </c>
      <c r="O21" s="34">
        <v>3</v>
      </c>
      <c r="P21" s="38" t="s">
        <v>48</v>
      </c>
      <c r="Q21" s="136"/>
      <c r="R21" s="135">
        <v>9</v>
      </c>
      <c r="S21" s="136"/>
      <c r="T21" s="135"/>
      <c r="U21" s="135">
        <v>5</v>
      </c>
      <c r="V21" s="135"/>
      <c r="W21" s="135"/>
      <c r="X21" s="135"/>
      <c r="Y21" s="135"/>
      <c r="Z21" s="38"/>
    </row>
    <row r="22" ht="22.5">
      <c r="A22" s="9"/>
      <c r="B22" s="137" t="s">
        <v>59</v>
      </c>
      <c r="C22" s="34" t="s">
        <v>46</v>
      </c>
      <c r="D22" s="34"/>
      <c r="E22" s="34">
        <v>5</v>
      </c>
      <c r="F22" s="34">
        <v>11</v>
      </c>
      <c r="G22" s="38" t="s">
        <v>47</v>
      </c>
      <c r="H22" s="34">
        <v>5</v>
      </c>
      <c r="I22" s="34">
        <v>9</v>
      </c>
      <c r="J22" s="38" t="s">
        <v>47</v>
      </c>
      <c r="K22" s="34">
        <v>5</v>
      </c>
      <c r="L22" s="34">
        <v>11</v>
      </c>
      <c r="M22" s="38" t="s">
        <v>48</v>
      </c>
      <c r="N22" s="34">
        <v>3</v>
      </c>
      <c r="O22" s="34">
        <v>5</v>
      </c>
      <c r="P22" s="38" t="s">
        <v>48</v>
      </c>
      <c r="Q22" s="135"/>
      <c r="R22" s="136">
        <v>15</v>
      </c>
      <c r="S22" s="135"/>
      <c r="T22" s="135"/>
      <c r="U22" s="135">
        <v>6</v>
      </c>
      <c r="V22" s="135"/>
      <c r="W22" s="135"/>
      <c r="X22" s="135"/>
      <c r="Y22" s="135"/>
      <c r="Z22" s="38"/>
    </row>
    <row r="23" ht="60">
      <c r="A23" s="9">
        <v>4</v>
      </c>
      <c r="B23" s="61" t="s">
        <v>61</v>
      </c>
      <c r="C23" s="134"/>
      <c r="D23" s="134"/>
      <c r="E23" s="134"/>
      <c r="F23" s="134"/>
      <c r="G23" s="134"/>
      <c r="H23" s="138"/>
      <c r="I23" s="138"/>
      <c r="J23" s="134"/>
      <c r="K23" s="34"/>
      <c r="L23" s="34"/>
      <c r="M23" s="35"/>
      <c r="N23" s="135"/>
      <c r="O23" s="135"/>
      <c r="P23" s="135"/>
      <c r="Q23" s="136"/>
      <c r="R23" s="139"/>
      <c r="S23" s="136"/>
      <c r="T23" s="135"/>
      <c r="U23" s="135"/>
      <c r="V23" s="135"/>
      <c r="W23" s="135"/>
      <c r="X23" s="135"/>
      <c r="Y23" s="135"/>
      <c r="Z23" s="9"/>
    </row>
    <row r="24" ht="25.5" customHeight="1">
      <c r="A24" s="9"/>
      <c r="B24" s="137" t="s">
        <v>58</v>
      </c>
      <c r="C24" s="34" t="s">
        <v>46</v>
      </c>
      <c r="D24" s="34"/>
      <c r="E24" s="34"/>
      <c r="F24" s="34"/>
      <c r="G24" s="134"/>
      <c r="H24" s="135"/>
      <c r="I24" s="135"/>
      <c r="J24" s="134"/>
      <c r="K24" s="34"/>
      <c r="L24" s="34"/>
      <c r="M24" s="134"/>
      <c r="N24" s="135"/>
      <c r="O24" s="34">
        <v>3</v>
      </c>
      <c r="P24" s="34"/>
      <c r="Q24" s="13"/>
      <c r="R24" s="33">
        <v>3</v>
      </c>
      <c r="S24" s="126" t="s">
        <v>48</v>
      </c>
      <c r="T24" s="34"/>
      <c r="U24" s="34">
        <v>3</v>
      </c>
      <c r="V24" s="38"/>
      <c r="W24" s="135"/>
      <c r="X24" s="135"/>
      <c r="Y24" s="135"/>
      <c r="Z24" s="134"/>
    </row>
    <row r="25" hidden="1">
      <c r="A25" s="9"/>
      <c r="B25" s="137" t="s">
        <v>59</v>
      </c>
      <c r="C25" s="34" t="s">
        <v>46</v>
      </c>
      <c r="D25" s="34"/>
      <c r="E25" s="34"/>
      <c r="F25" s="34"/>
      <c r="G25" s="134"/>
      <c r="H25" s="135"/>
      <c r="I25" s="135"/>
      <c r="J25" s="134"/>
      <c r="K25" s="34"/>
      <c r="L25" s="34"/>
      <c r="M25" s="134"/>
      <c r="N25" s="135"/>
      <c r="O25" s="135"/>
      <c r="P25" s="135"/>
      <c r="Q25" s="136"/>
      <c r="R25" s="140"/>
      <c r="S25" s="136"/>
      <c r="T25" s="135"/>
      <c r="U25" s="135"/>
      <c r="V25" s="135"/>
      <c r="W25" s="135"/>
      <c r="X25" s="135"/>
      <c r="Y25" s="135"/>
      <c r="Z25" s="134"/>
    </row>
    <row r="26" s="121" customFormat="1" ht="103.5" customHeight="1">
      <c r="A26" s="9">
        <v>5</v>
      </c>
      <c r="B26" s="61" t="s">
        <v>62</v>
      </c>
      <c r="C26" s="134"/>
      <c r="D26" s="34"/>
      <c r="E26" s="34"/>
      <c r="F26" s="34"/>
      <c r="G26" s="134"/>
      <c r="H26" s="34"/>
      <c r="I26" s="34"/>
      <c r="J26" s="134"/>
      <c r="K26" s="34"/>
      <c r="L26" s="34"/>
      <c r="M26" s="35"/>
      <c r="N26" s="34"/>
      <c r="O26" s="34"/>
      <c r="P26" s="135"/>
      <c r="Q26" s="135"/>
      <c r="R26" s="136"/>
      <c r="S26" s="135"/>
      <c r="T26" s="135"/>
      <c r="U26" s="135"/>
      <c r="V26" s="135"/>
      <c r="W26" s="135"/>
      <c r="X26" s="135"/>
      <c r="Y26" s="135"/>
      <c r="Z26" s="36"/>
      <c r="AA26" s="121"/>
    </row>
    <row r="27" s="121" customFormat="1" ht="22.5" customHeight="1">
      <c r="A27" s="9"/>
      <c r="B27" s="137" t="s">
        <v>58</v>
      </c>
      <c r="C27" s="34" t="s">
        <v>46</v>
      </c>
      <c r="D27" s="34"/>
      <c r="E27" s="34"/>
      <c r="F27" s="34"/>
      <c r="G27" s="134"/>
      <c r="H27" s="34"/>
      <c r="I27" s="34"/>
      <c r="J27" s="134"/>
      <c r="K27" s="34"/>
      <c r="L27" s="34"/>
      <c r="M27" s="134"/>
      <c r="N27" s="34"/>
      <c r="O27" s="34">
        <v>16</v>
      </c>
      <c r="P27" s="38" t="s">
        <v>48</v>
      </c>
      <c r="Q27" s="136"/>
      <c r="R27" s="135">
        <v>19</v>
      </c>
      <c r="S27" s="60" t="s">
        <v>48</v>
      </c>
      <c r="T27" s="135"/>
      <c r="U27" s="135">
        <v>10</v>
      </c>
      <c r="V27" s="38"/>
      <c r="W27" s="135"/>
      <c r="X27" s="135"/>
      <c r="Y27" s="135"/>
      <c r="Z27" s="138"/>
      <c r="AA27" s="121"/>
      <c r="AB27" s="121"/>
    </row>
    <row r="28" ht="124.5" customHeight="1">
      <c r="A28" s="9">
        <v>6</v>
      </c>
      <c r="B28" s="76" t="s">
        <v>63</v>
      </c>
      <c r="C28" s="34" t="s">
        <v>46</v>
      </c>
      <c r="D28" s="34">
        <v>8</v>
      </c>
      <c r="E28" s="34">
        <v>2</v>
      </c>
      <c r="F28" s="34">
        <v>8</v>
      </c>
      <c r="G28" s="38" t="s">
        <v>47</v>
      </c>
      <c r="H28" s="34">
        <v>2</v>
      </c>
      <c r="I28" s="34">
        <v>9</v>
      </c>
      <c r="J28" s="38" t="s">
        <v>47</v>
      </c>
      <c r="K28" s="34">
        <v>2</v>
      </c>
      <c r="L28" s="34">
        <v>11</v>
      </c>
      <c r="M28" s="38" t="s">
        <v>48</v>
      </c>
      <c r="N28" s="34">
        <v>2</v>
      </c>
      <c r="O28" s="34">
        <v>13</v>
      </c>
      <c r="P28" s="38" t="s">
        <v>48</v>
      </c>
      <c r="Q28" s="34">
        <v>2</v>
      </c>
      <c r="R28" s="21">
        <v>17</v>
      </c>
      <c r="S28" s="38" t="s">
        <v>48</v>
      </c>
      <c r="T28" s="34">
        <v>2</v>
      </c>
      <c r="U28" s="34">
        <v>22</v>
      </c>
      <c r="V28" s="38"/>
      <c r="W28" s="34">
        <v>2</v>
      </c>
      <c r="X28" s="34">
        <v>2</v>
      </c>
      <c r="Y28" s="34">
        <v>2</v>
      </c>
      <c r="Z28" s="38"/>
    </row>
    <row r="29" ht="81.75" customHeight="1">
      <c r="A29" s="9">
        <v>7</v>
      </c>
      <c r="B29" s="76" t="s">
        <v>64</v>
      </c>
      <c r="C29" s="134"/>
      <c r="D29" s="34"/>
      <c r="E29" s="34"/>
      <c r="F29" s="34"/>
      <c r="G29" s="134"/>
      <c r="H29" s="135"/>
      <c r="I29" s="135"/>
      <c r="J29" s="134"/>
      <c r="K29" s="34"/>
      <c r="L29" s="34"/>
      <c r="M29" s="134"/>
      <c r="N29" s="135"/>
      <c r="O29" s="135"/>
      <c r="P29" s="135"/>
      <c r="Q29" s="136"/>
      <c r="R29" s="135"/>
      <c r="S29" s="136"/>
      <c r="T29" s="135"/>
      <c r="U29" s="135"/>
      <c r="V29" s="135"/>
      <c r="W29" s="135"/>
      <c r="X29" s="135"/>
      <c r="Y29" s="135"/>
      <c r="Z29" s="134"/>
    </row>
    <row r="30" s="120" customFormat="1" ht="37.899999999999999" customHeight="1">
      <c r="A30" s="9"/>
      <c r="B30" s="137" t="s">
        <v>65</v>
      </c>
      <c r="C30" s="34" t="s">
        <v>46</v>
      </c>
      <c r="D30" s="47">
        <v>205</v>
      </c>
      <c r="E30" s="47">
        <v>160</v>
      </c>
      <c r="F30" s="132">
        <v>214</v>
      </c>
      <c r="G30" s="38" t="s">
        <v>47</v>
      </c>
      <c r="H30" s="47">
        <v>160</v>
      </c>
      <c r="I30" s="132">
        <v>183</v>
      </c>
      <c r="J30" s="38" t="s">
        <v>47</v>
      </c>
      <c r="K30" s="47">
        <v>160</v>
      </c>
      <c r="L30" s="132">
        <v>284</v>
      </c>
      <c r="M30" s="38" t="s">
        <v>48</v>
      </c>
      <c r="N30" s="47">
        <v>160</v>
      </c>
      <c r="O30" s="132">
        <v>290</v>
      </c>
      <c r="P30" s="38" t="s">
        <v>48</v>
      </c>
      <c r="Q30" s="132"/>
      <c r="R30" s="133">
        <v>295</v>
      </c>
      <c r="S30" s="38" t="s">
        <v>48</v>
      </c>
      <c r="T30" s="47"/>
      <c r="U30" s="47">
        <v>140</v>
      </c>
      <c r="V30" s="38"/>
      <c r="W30" s="47"/>
      <c r="X30" s="47"/>
      <c r="Y30" s="47"/>
      <c r="Z30" s="38"/>
      <c r="AA30"/>
      <c r="AB30"/>
      <c r="AC30"/>
    </row>
    <row r="31" ht="126" customHeight="1">
      <c r="A31" s="141">
        <v>8</v>
      </c>
      <c r="B31" s="76" t="s">
        <v>66</v>
      </c>
      <c r="C31" s="134" t="s">
        <v>67</v>
      </c>
      <c r="D31" s="34"/>
      <c r="E31" s="34"/>
      <c r="F31" s="34"/>
      <c r="G31" s="134"/>
      <c r="H31" s="135"/>
      <c r="I31" s="135"/>
      <c r="J31" s="134"/>
      <c r="K31" s="34"/>
      <c r="L31" s="34"/>
      <c r="M31" s="134"/>
      <c r="N31" s="135"/>
      <c r="O31" s="135"/>
      <c r="P31" s="135"/>
      <c r="Q31" s="136"/>
      <c r="R31" s="139"/>
      <c r="S31" s="136"/>
      <c r="T31" s="135"/>
      <c r="U31" s="135"/>
      <c r="V31" s="135"/>
      <c r="W31" s="135"/>
      <c r="X31" s="135"/>
      <c r="Y31" s="135"/>
      <c r="Z31" s="134"/>
    </row>
    <row r="32" ht="22.5">
      <c r="A32" s="104"/>
      <c r="B32" s="137" t="s">
        <v>68</v>
      </c>
      <c r="C32" s="34" t="s">
        <v>46</v>
      </c>
      <c r="D32" s="47">
        <v>1</v>
      </c>
      <c r="E32" s="47">
        <v>1</v>
      </c>
      <c r="F32" s="47">
        <v>1</v>
      </c>
      <c r="G32" s="38" t="s">
        <v>47</v>
      </c>
      <c r="H32" s="47">
        <v>1</v>
      </c>
      <c r="I32" s="47">
        <v>1</v>
      </c>
      <c r="J32" s="38" t="s">
        <v>47</v>
      </c>
      <c r="K32" s="47">
        <v>1</v>
      </c>
      <c r="L32" s="47">
        <v>1</v>
      </c>
      <c r="M32" s="38" t="s">
        <v>48</v>
      </c>
      <c r="N32" s="47">
        <v>1</v>
      </c>
      <c r="O32" s="47">
        <v>1</v>
      </c>
      <c r="P32" s="38" t="s">
        <v>48</v>
      </c>
      <c r="Q32" s="142">
        <v>1</v>
      </c>
      <c r="R32" s="143">
        <v>1</v>
      </c>
      <c r="S32" s="144"/>
      <c r="T32" s="47">
        <v>1</v>
      </c>
      <c r="U32" s="47">
        <v>1</v>
      </c>
      <c r="V32" s="47"/>
      <c r="W32" s="47">
        <v>1</v>
      </c>
      <c r="X32" s="47">
        <v>1</v>
      </c>
      <c r="Y32" s="47">
        <v>1</v>
      </c>
      <c r="Z32" s="38"/>
    </row>
    <row r="33" ht="36" hidden="1">
      <c r="A33" s="9">
        <v>9</v>
      </c>
      <c r="B33" s="76" t="s">
        <v>69</v>
      </c>
      <c r="C33" s="34" t="s">
        <v>46</v>
      </c>
      <c r="D33" s="34"/>
      <c r="E33" s="34"/>
      <c r="F33" s="34"/>
      <c r="G33" s="134"/>
      <c r="H33" s="135"/>
      <c r="I33" s="135"/>
      <c r="J33" s="134"/>
      <c r="K33" s="34">
        <v>1</v>
      </c>
      <c r="L33" s="34">
        <v>1</v>
      </c>
      <c r="M33" s="38" t="s">
        <v>48</v>
      </c>
      <c r="N33" s="34">
        <v>1</v>
      </c>
      <c r="O33" s="34">
        <v>1</v>
      </c>
      <c r="P33" s="38" t="s">
        <v>48</v>
      </c>
      <c r="Q33" s="136"/>
      <c r="R33" s="140"/>
      <c r="S33" s="136"/>
      <c r="T33" s="135"/>
      <c r="U33" s="135"/>
      <c r="V33" s="135"/>
      <c r="W33" s="135"/>
      <c r="X33" s="135"/>
      <c r="Y33" s="135"/>
      <c r="Z33" s="38"/>
    </row>
    <row r="34" ht="36" hidden="1">
      <c r="A34" s="9">
        <v>10</v>
      </c>
      <c r="B34" s="61" t="s">
        <v>70</v>
      </c>
      <c r="C34" s="34" t="s">
        <v>46</v>
      </c>
      <c r="D34" s="34"/>
      <c r="E34" s="34"/>
      <c r="F34" s="34"/>
      <c r="G34" s="38"/>
      <c r="H34" s="135"/>
      <c r="I34" s="34">
        <v>2</v>
      </c>
      <c r="J34" s="38"/>
      <c r="K34" s="34">
        <v>1</v>
      </c>
      <c r="L34" s="34">
        <v>1</v>
      </c>
      <c r="M34" s="38" t="s">
        <v>48</v>
      </c>
      <c r="N34" s="34">
        <v>1</v>
      </c>
      <c r="O34" s="34">
        <v>1</v>
      </c>
      <c r="P34" s="38" t="s">
        <v>48</v>
      </c>
      <c r="Q34" s="135"/>
      <c r="R34" s="135"/>
      <c r="S34" s="135"/>
      <c r="T34" s="135"/>
      <c r="U34" s="135"/>
      <c r="V34" s="135"/>
      <c r="W34" s="135"/>
      <c r="X34" s="135"/>
      <c r="Y34" s="135"/>
      <c r="Z34" s="38"/>
    </row>
    <row r="35">
      <c r="X35" s="121"/>
      <c r="Y35" s="121"/>
    </row>
  </sheetData>
  <mergeCells count="25">
    <mergeCell ref="A2:V2"/>
    <mergeCell ref="A4:A6"/>
    <mergeCell ref="B4:B6"/>
    <mergeCell ref="C4:C6"/>
    <mergeCell ref="D4:D6"/>
    <mergeCell ref="E4:F4"/>
    <mergeCell ref="G4:G6"/>
    <mergeCell ref="H4:I4"/>
    <mergeCell ref="J4:J6"/>
    <mergeCell ref="K4:L4"/>
    <mergeCell ref="M4:M6"/>
    <mergeCell ref="N4:O4"/>
    <mergeCell ref="P4:P6"/>
    <mergeCell ref="Q4:R4"/>
    <mergeCell ref="S4:S6"/>
    <mergeCell ref="T4:U4"/>
    <mergeCell ref="V4:V6"/>
    <mergeCell ref="W4:Y4"/>
    <mergeCell ref="Z4:Z6"/>
    <mergeCell ref="E5:F5"/>
    <mergeCell ref="H5:I5"/>
    <mergeCell ref="K5:L5"/>
    <mergeCell ref="N5:O5"/>
    <mergeCell ref="Q5:R5"/>
    <mergeCell ref="T5:U5"/>
  </mergeCells>
  <printOptions headings="0" gridLines="0"/>
  <pageMargins left="0.70866099999999987" right="0" top="0" bottom="0" header="0.31496099999999999" footer="0.31496099999999999"/>
  <pageSetup paperSize="9" scale="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econ456</dc:creator>
  <cp:revision>5</cp:revision>
  <dcterms:created xsi:type="dcterms:W3CDTF">2014-04-07T09:44:00Z</dcterms:created>
  <dcterms:modified xsi:type="dcterms:W3CDTF">2024-08-02T11:10:33Z</dcterms:modified>
  <cp:version>730895</cp:version>
</cp:coreProperties>
</file>