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Приложение 1" sheetId="1" state="visible" r:id="rId1"/>
    <sheet name="Приложение 2" sheetId="2" state="visible" r:id="rId2"/>
  </sheets>
  <definedNames>
    <definedName name="Print_Titles" localSheetId="0" hidden="0">'Приложение 1'!$5:$7</definedName>
    <definedName name="_xlnm.Print_Area" localSheetId="0">'Приложение 1'!$A$1:$Z$399</definedName>
    <definedName name="Print_Titles" localSheetId="1" hidden="0">'Приложение 2'!$4:$5</definedName>
    <definedName name="_xlnm.Print_Area" localSheetId="1">'Приложение 2'!$A$1:$W$72</definedName>
  </definedNames>
  <calcPr/>
</workbook>
</file>

<file path=xl/sharedStrings.xml><?xml version="1.0" encoding="utf-8"?>
<sst xmlns="http://schemas.openxmlformats.org/spreadsheetml/2006/main" count="220" uniqueCount="220">
  <si>
    <t xml:space="preserve">Приложение 1</t>
  </si>
  <si>
    <t xml:space="preserve"> к отчету по муниципальной программе «Стимулирование экономической активности Сланцевского муниципального района»</t>
  </si>
  <si>
    <t xml:space="preserve">Отчет
реализации мероприятий  муниципальной программы "Стимулирование экономической активности Сланцевского муниципального района"
за 1 полугодие 2024 года</t>
  </si>
  <si>
    <t>№</t>
  </si>
  <si>
    <t xml:space="preserve">Наименование муниципальной программы, подпрограммы, ведомственной целевой программы, основных мероприятий программы, мероприятий программы</t>
  </si>
  <si>
    <t xml:space="preserve">Ответственный исполнитель, соисполнитель, участник</t>
  </si>
  <si>
    <t xml:space="preserve">Начало реализации</t>
  </si>
  <si>
    <t xml:space="preserve">Конец реализации</t>
  </si>
  <si>
    <t xml:space="preserve">Годы реализации</t>
  </si>
  <si>
    <t xml:space="preserve">План расходов на реализацию муниципальной программы в отчетном году, тыс. руб.</t>
  </si>
  <si>
    <t xml:space="preserve">Принято бюджетных обязательств на отчетную дату (нарастающим итогом), тыс. руб.</t>
  </si>
  <si>
    <t xml:space="preserve">Исполнено бюджетных обязательств на отчетную дату (нарастающим итогом), тыс. руб.</t>
  </si>
  <si>
    <t xml:space="preserve">Утвержденный постановлением администрации (с последними изменениями)</t>
  </si>
  <si>
    <t xml:space="preserve">Утвержденный решением о бюджете МО</t>
  </si>
  <si>
    <t>Всего</t>
  </si>
  <si>
    <t xml:space="preserve">Федеральный бюджет</t>
  </si>
  <si>
    <t xml:space="preserve">Областной бюджет</t>
  </si>
  <si>
    <t xml:space="preserve">Бюджет МО</t>
  </si>
  <si>
    <t xml:space="preserve">Прочие источники</t>
  </si>
  <si>
    <t xml:space="preserve">Программа
"Стимулирование экономической активности Сланцевского муниципального района "</t>
  </si>
  <si>
    <t xml:space="preserve">ОЭРиИП, ОБУ, ФПМСП</t>
  </si>
  <si>
    <t>ИТОГО</t>
  </si>
  <si>
    <t xml:space="preserve">"Развитие и поддержка малого и среднего предпринимательства Сланцевского муниципального района"</t>
  </si>
  <si>
    <t xml:space="preserve">Содействие в доступе субъектов малого и среднего предпринимательства к финансовым и материальным ресурсам</t>
  </si>
  <si>
    <t xml:space="preserve">Субсидирование затрат субъектов малого предпринимательства, связанных с организацией предпринимательской деятельности</t>
  </si>
  <si>
    <t xml:space="preserve">1. Комплекс процессных мероприятий «Развитие и поддержка  малого и среднего предпринимательства Сланцевского муниципального района»
1.Содействие в доступе субъектов малого и среднего предпринимательства к финансовым и материальным ресурсам
1.1. Предоставление производственных и офисных помещений, находящихся в муниципальной собственности,  начинающим предпринимателям, а также субъектам предпринимательства занятым в приоритетных для района сферах деятельности</t>
  </si>
  <si>
    <t xml:space="preserve">Отдел экономического развития и инвестиционной политики администрации, ФПМСП «Социально-деловой центр», Комитет по управлению муниципальным имуществом и земельным ресурсам администрации</t>
  </si>
  <si>
    <t xml:space="preserve">Информационная, консультационная поддержка субъектов малого и среднего предпринимательства</t>
  </si>
  <si>
    <t xml:space="preserve">Отдел экономического развития и инвестиционной политики администрации, ФПМСП «Социально-деловой центр»</t>
  </si>
  <si>
    <t xml:space="preserve">Оказание безвозмездных информационных и консультационных услуг, в том числе связанных с государственной регистрацией, в сфере предпринимательской деятельности</t>
  </si>
  <si>
    <t>2.1.</t>
  </si>
  <si>
    <t xml:space="preserve">Организация и проведение мероприятий, обучающих и информационных семинаров по актуальным вопросам  для физических лиц и субъектов малого и среднего предпринимательства, обучение по курсу "Введение в предпринимательство" для физических лиц в том числе безработных граждан и субъектов малого и среднего предпринимательства осуществляющих предпринимательскую деятельность в течении первых двух лет (в т.ч.субсидирование затрат ФПМСП)</t>
  </si>
  <si>
    <t xml:space="preserve">Издание информационных, справочных, методических и презентационных материалов, выпуск газеты, обновление сайта ФПМСП «Социально-деловой центр», производство и выпуск цикла телепередач, посвященных вопросам развития малого и среднего предпринимательства (информационные материалы)  (в т.ч. субсидирование затрат ФПМСП)</t>
  </si>
  <si>
    <t xml:space="preserve">Оказание информационной поддержки о финансировании НХП из средств областного бюджета</t>
  </si>
  <si>
    <t>2.2.</t>
  </si>
  <si>
    <t xml:space="preserve">Оказание консультационной поддержки субъектам МСП, реализующим проекты в сфере социального предпринимательства или осуществляющим социально – значимые виды деятельности</t>
  </si>
  <si>
    <t xml:space="preserve">Оказание содействия в участие в отборе на бесплатное обучение по программе «Бизнес-акселерация»</t>
  </si>
  <si>
    <t xml:space="preserve">Содействие в продвижении продукции (работ, услуг) субъектов малого и среднего предпринимательства на товарные рынки</t>
  </si>
  <si>
    <t>3.1.</t>
  </si>
  <si>
    <t xml:space="preserve">Организация  участия в областных (районных) рейтинговых конкурсах, выставках,  ярмарках и семинарах  (в том числе мастеров народных художественных промыслов )   (в т.ч.субсидирование затрат ФПМСП)</t>
  </si>
  <si>
    <t>3.2.</t>
  </si>
  <si>
    <t xml:space="preserve">Организация мероприятия для плательщиков налога на профессиональный доход (в т.ч.субсидирование затрат ФПМСП)</t>
  </si>
  <si>
    <t>3.3.</t>
  </si>
  <si>
    <t xml:space="preserve">Организация мероприятия для молодежного предпринимательства (в т.ч.субсидирование затрат ФПМСП)</t>
  </si>
  <si>
    <t>3.4.</t>
  </si>
  <si>
    <t xml:space="preserve">Субсидирование затрат субъектам социального предпринимательства</t>
  </si>
  <si>
    <t xml:space="preserve">Мониторинг деятельности организаций системы дополнительного и дошкольного образования по приобщению  детей к народным художественным промыслам, включающими в себя изделия народных художественных промыслов</t>
  </si>
  <si>
    <t xml:space="preserve">Отдел экономического развития и инвестиционной политики администрации</t>
  </si>
  <si>
    <t xml:space="preserve">План мероприятий (дорожной карты) по сохранению, возрождению и развитию народных художественных промыслов и ремесел</t>
  </si>
  <si>
    <t xml:space="preserve">Создание условий для размещения нестационарных торговых объектов (НТО)</t>
  </si>
  <si>
    <t xml:space="preserve">Организация дополнительного профессионального образования по вопросам развития инвестиционной и инновационной деятельности</t>
  </si>
  <si>
    <t xml:space="preserve">Отдел экономического развития и инвестиционной политики администрации, отдел бухгалтерского учета администрации</t>
  </si>
  <si>
    <t>Итого</t>
  </si>
  <si>
    <t xml:space="preserve">Организация дополнительного профессионального образования  муниципальных служащих</t>
  </si>
  <si>
    <t xml:space="preserve">Организация мониторинга деятельности субъектов малого и среднего предпринимательства и потребительского рынка Сланцевского муниципального района</t>
  </si>
  <si>
    <t>4.1.</t>
  </si>
  <si>
    <t xml:space="preserve">Проведение информационно-аналитического наблюдения за осуществлением торговой деятельности (субвенции обл.бюд.</t>
  </si>
  <si>
    <t>4.2.</t>
  </si>
  <si>
    <t xml:space="preserve">Организация мониторинга деятельности субъектов малого и среднего предпринимательства и потребительского рынка</t>
  </si>
  <si>
    <t xml:space="preserve">Развитие ФПМСП «Социально-деловой центр»</t>
  </si>
  <si>
    <t xml:space="preserve">Обеспечение деятельности ФПМСП «Социально-деловой центр» (в том числе за счет средств от сдачи в аренду муниципального имущества)</t>
  </si>
  <si>
    <t xml:space="preserve">Отдел экономического развития и инвестиционной политики администрации, отдел бухгалтерского учета администрации, ФПМСП «Социально-деловой центр»</t>
  </si>
  <si>
    <t xml:space="preserve">Развитие инфраструктуры ФПМСП «Социально-деловой центр» (приобретение оборудования, програмного обеспечения и т.д.)  (в т.ч.субсидирование затрат ФПМСП)</t>
  </si>
  <si>
    <t xml:space="preserve">Развитие бизнес-инкубатора</t>
  </si>
  <si>
    <t xml:space="preserve">ОЭРиИП, ОБУ</t>
  </si>
  <si>
    <t>6.2.</t>
  </si>
  <si>
    <t xml:space="preserve">Развитие бизнес-инкубатора (в т.ч.субсидирование затрат ФПМСП)</t>
  </si>
  <si>
    <t>6.1.</t>
  </si>
  <si>
    <t xml:space="preserve">2. Комплекс процессных мероприятий «Развитие агропромышленного комплекса Сланцевского муниципального района»</t>
  </si>
  <si>
    <t xml:space="preserve">Организационная поддержка агропромышленного комплекса</t>
  </si>
  <si>
    <t>1.1.</t>
  </si>
  <si>
    <t xml:space="preserve">Организация и проведение обучающих семинаров для К(Ф)Х и ЛПХ</t>
  </si>
  <si>
    <t>1.2.</t>
  </si>
  <si>
    <t xml:space="preserve">Организация и участие в международной агропромышленной выставке-ярмарке "Агрорусь"</t>
  </si>
  <si>
    <t>1.3.</t>
  </si>
  <si>
    <t xml:space="preserve">Ежегодное проведение районной сельскохозяйственной ярмарки «Урожай»</t>
  </si>
  <si>
    <t>1.4.</t>
  </si>
  <si>
    <t xml:space="preserve">Празднование дня работников сельского хозяйства</t>
  </si>
  <si>
    <t>2.</t>
  </si>
  <si>
    <t xml:space="preserve">Финансовая поддержка агропромышленного комплекса</t>
  </si>
  <si>
    <t xml:space="preserve">Субсидирование содержания маточного поголовья крупного рогатого скота сельскохозяйственным предприятиям района</t>
  </si>
  <si>
    <t xml:space="preserve">Субсидирование части затрат по приобретению минеральных удобрений и (или) средств защиты растений для К(Ф)Х</t>
  </si>
  <si>
    <t>2.3.</t>
  </si>
  <si>
    <t xml:space="preserve">Субсидирование части затрат по приобретению комбикорма на содержание сельскохозяйственных животных, рыбы и птицы  для К(Ф)Х и ЛПХ</t>
  </si>
  <si>
    <t xml:space="preserve">ОЭРиИП, ОБУ
</t>
  </si>
  <si>
    <t>2.4.</t>
  </si>
  <si>
    <t xml:space="preserve">Реализация государственных полномочий по поддержке сельскохозяйственного производства</t>
  </si>
  <si>
    <t>3.</t>
  </si>
  <si>
    <t xml:space="preserve">Проведение мер по борьбе с распространением борщевика Сосновского на территории Сланцевского муниципального района</t>
  </si>
  <si>
    <t>ОЭРиИП</t>
  </si>
  <si>
    <t>3</t>
  </si>
  <si>
    <t xml:space="preserve">Координация деятельности городских и сельских поселений на территории Сланцевского муниципального района по борьбе с распространением борщевика Сосновского</t>
  </si>
  <si>
    <t xml:space="preserve">Отдел экономического развития и инвестиционной политики</t>
  </si>
  <si>
    <t xml:space="preserve">Кадастровые работы по образованию земельных участков из состава земель сельскохозяйственного значения</t>
  </si>
  <si>
    <t xml:space="preserve">Комитет по управлению муниципальным имуществом и земельным ресурсам администрации</t>
  </si>
  <si>
    <t xml:space="preserve">Проведение кадастровых работ по образованию земельных участков из состава земель сельскохозяйственного значения</t>
  </si>
  <si>
    <t xml:space="preserve">«Развитие международного сотрудничества»</t>
  </si>
  <si>
    <t xml:space="preserve">Отдел экономического развития и инвестиционной политики, отдел бухгалтерского учета администрации</t>
  </si>
  <si>
    <t xml:space="preserve">Реализация мероприятий в рамках международного проекта</t>
  </si>
  <si>
    <t xml:space="preserve">Реализация мероприятий в рамках международного проекта ER13_Approach2Waste</t>
  </si>
  <si>
    <t xml:space="preserve">Приложение 2</t>
  </si>
  <si>
    <t xml:space="preserve">Сведения
о показателях (индикаторах) муниципальной программы «Стимулирование экономической активности Сланцевского муниципального района » и их значения
к отчету за 1 полугодие 2024 года</t>
  </si>
  <si>
    <t xml:space="preserve">Наименование показателя (индикатора)</t>
  </si>
  <si>
    <t xml:space="preserve">Единица измерения</t>
  </si>
  <si>
    <t xml:space="preserve">Значение показателя (индикатора)</t>
  </si>
  <si>
    <t xml:space="preserve">Обоснование отклонения значения
целевого показателя (индикатора)</t>
  </si>
  <si>
    <t xml:space="preserve">Базовый период 2018 год</t>
  </si>
  <si>
    <t xml:space="preserve">план
2020</t>
  </si>
  <si>
    <t xml:space="preserve">факт
2020</t>
  </si>
  <si>
    <t xml:space="preserve">Обоснование отклонения значения</t>
  </si>
  <si>
    <t xml:space="preserve">план 2021</t>
  </si>
  <si>
    <t xml:space="preserve">факт 2021</t>
  </si>
  <si>
    <t xml:space="preserve">план
2022</t>
  </si>
  <si>
    <t xml:space="preserve">факт
2022</t>
  </si>
  <si>
    <t xml:space="preserve">план
2023</t>
  </si>
  <si>
    <t xml:space="preserve">факт
2023</t>
  </si>
  <si>
    <t xml:space="preserve">план
2024</t>
  </si>
  <si>
    <t xml:space="preserve">факт
2024</t>
  </si>
  <si>
    <t xml:space="preserve">план
2025</t>
  </si>
  <si>
    <t xml:space="preserve">план
2026</t>
  </si>
  <si>
    <t xml:space="preserve">Число субъектов малого и среднего предпринимательства в расчете на 10 тыс. человек населения</t>
  </si>
  <si>
    <t>ед.</t>
  </si>
  <si>
    <t xml:space="preserve">Показатель не достигнут в связи с ситуацией, вызванной COVID-19</t>
  </si>
  <si>
    <t xml:space="preserve">Показатель достигнут</t>
  </si>
  <si>
    <t xml:space="preserve">Количество субъектов малого и среднего предпринимательства</t>
  </si>
  <si>
    <t xml:space="preserve">98,5%
Снижение показателя к 2022 году  связано с изменеием статуса СМСП на самозанятые</t>
  </si>
  <si>
    <t xml:space="preserve">Количество социальных субъектов малого и среднего предпринимательства</t>
  </si>
  <si>
    <t xml:space="preserve">Численность занятых в сфере малого и среднего предпринимательства, включая индивидуальных предпринимателей</t>
  </si>
  <si>
    <t>чел.</t>
  </si>
  <si>
    <t xml:space="preserve"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</si>
  <si>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%</t>
  </si>
  <si>
    <t xml:space="preserve">Позаталель достигнут</t>
  </si>
  <si>
    <t xml:space="preserve">Количество самозанятых граждан, зафиксировавших свой статус и применяющих специальный налоговый режим "Налог на профессиональный доход"</t>
  </si>
  <si>
    <t xml:space="preserve">Количество предоставленных субсидий субъектам малого предпринимательства, связанных с организацией предпринимательской деятельности или с уплатой первого взноса при заключении договоров лизинга оборудования</t>
  </si>
  <si>
    <t xml:space="preserve">планируемое создание рабочих мест</t>
  </si>
  <si>
    <t xml:space="preserve">Количество предоставленных субсидий субъектам социального предпринимательства</t>
  </si>
  <si>
    <t>4.</t>
  </si>
  <si>
    <t xml:space="preserve">Предоставление производственных и офисных помещений, находящихся в муниципальной собственности,  начинающим предпринимателям, а также субъектам предпринимательства занятым в приоритетных для района сферах деятельности</t>
  </si>
  <si>
    <t xml:space="preserve">Предоставление производственных и офисных помещений начинающим предпринимателям в Бизнес- инкубаторе</t>
  </si>
  <si>
    <t xml:space="preserve">количество арендаторов</t>
  </si>
  <si>
    <t xml:space="preserve">занимаемая площадь</t>
  </si>
  <si>
    <t>кв.м.</t>
  </si>
  <si>
    <t xml:space="preserve">Предоставление производственных и офисных помещений субъектам предпринимательства занятым в приоритетных  сферах деятельности в иных помещениях</t>
  </si>
  <si>
    <t>5.</t>
  </si>
  <si>
    <t>5.1.</t>
  </si>
  <si>
    <t xml:space="preserve">количество оказанных консультаций</t>
  </si>
  <si>
    <t>5.2.</t>
  </si>
  <si>
    <t xml:space="preserve">количество новых субъектов малого предпринимательства, которым оказана помощь  (ИП/ЮЛ/самозанятые)</t>
  </si>
  <si>
    <t xml:space="preserve">31
(23/0/8)</t>
  </si>
  <si>
    <t xml:space="preserve">49
(27/0/
22)</t>
  </si>
  <si>
    <t xml:space="preserve">57
(27/0 /30)</t>
  </si>
  <si>
    <t xml:space="preserve">20
(16/0 /4)</t>
  </si>
  <si>
    <t>5.3.</t>
  </si>
  <si>
    <t xml:space="preserve">количество социальных контрактов, заключенных гражданами на организацию или продолжение предпринимательской деятельности</t>
  </si>
  <si>
    <t>5.4.</t>
  </si>
  <si>
    <t xml:space="preserve">количество граждан, получивших консультацию по вопросам заключения социального контракта</t>
  </si>
  <si>
    <t>5.4.1.</t>
  </si>
  <si>
    <t xml:space="preserve">количество граждан, из числа заключивших социальный контракт в текущем календарном году, прошедших обучение основам предпринимательской деятельности</t>
  </si>
  <si>
    <t xml:space="preserve">Показатель не достигнут, т.к. обучение прошло в рамках консультаций</t>
  </si>
  <si>
    <t>5.5.</t>
  </si>
  <si>
    <t>5.6.</t>
  </si>
  <si>
    <t xml:space="preserve">Оказание консультационной поддержки субъектам МСП, реализующим проекты в сфере социального предпринимательства или осуществляющим социально – значимые виды деятельности </t>
  </si>
  <si>
    <t>5.7.</t>
  </si>
  <si>
    <t xml:space="preserve">Оказание содействия в участии в отборе на бесплатное обучение по программе «Бизнес-акселерация»</t>
  </si>
  <si>
    <t>5.8.</t>
  </si>
  <si>
    <t xml:space="preserve">Количество самозанятых граждан, получивших услуги, в том числе принявших участие в обучениях</t>
  </si>
  <si>
    <t>6.</t>
  </si>
  <si>
    <t xml:space="preserve">Организация и проведение мероприятий, обучающих и информационных семинаров по актуальным вопросам для физических лиц и субъектов малого и среднего предпринимательства, обучение по курсу "Введение в предпринимательство" для физических лиц в том числе безработных граждан и субъектов малого и среднего предпринимательства осуществляющих предпринимательскую деятельность в течении первых двух лет</t>
  </si>
  <si>
    <t xml:space="preserve">количество мероприятий</t>
  </si>
  <si>
    <t xml:space="preserve">количество участников</t>
  </si>
  <si>
    <t xml:space="preserve">Организация мероприятия для плательщиков налога на профессиональный доход</t>
  </si>
  <si>
    <t xml:space="preserve">Организация мероприятия для молодежного предпринимательства</t>
  </si>
  <si>
    <t>6.3.</t>
  </si>
  <si>
    <t xml:space="preserve">Количество обучающих семинаров для К(Ф)Х и ЛПХ</t>
  </si>
  <si>
    <t>6.4.</t>
  </si>
  <si>
    <t xml:space="preserve">Количество мероприятий, проводимых в сфере АПК </t>
  </si>
  <si>
    <t xml:space="preserve">(показатель не достигнут в связи с ситуацией, вызванной COVID-19)</t>
  </si>
  <si>
    <t>6.5.</t>
  </si>
  <si>
    <t xml:space="preserve">Проведение заседаний советов предпринимателей (встреч предпринимателей и др.) </t>
  </si>
  <si>
    <t>6.6.</t>
  </si>
  <si>
    <t xml:space="preserve">Организация  участия в областных (районных) рейтинговых конкурсах, выставках,  ярмарках и семинарах  (в том числе мастеров народных художественных промыслов )</t>
  </si>
  <si>
    <t>6.7.</t>
  </si>
  <si>
    <t xml:space="preserve">Реализация плана мероприятий (дорожной карты) по сохранению, возрождению и развитию народных художественных промыслов и ремесел</t>
  </si>
  <si>
    <t>7.</t>
  </si>
  <si>
    <t xml:space="preserve">Организация мероприятий в рамках информационной компании, популяризирующей ведение предпринимательской деятельности</t>
  </si>
  <si>
    <t>7.1.</t>
  </si>
  <si>
    <t xml:space="preserve">количество мероприятий, информационных материалов, посвященных вопросам развития малого и среднего предпринимательства и др.
в т.ч. обновление сайта ФПМСП "Социально-деловой центр"</t>
  </si>
  <si>
    <t>8.</t>
  </si>
  <si>
    <t xml:space="preserve">Количество отчитавшихся субъектов, в том числе</t>
  </si>
  <si>
    <t xml:space="preserve">по форме 1-ПОТРЕБ</t>
  </si>
  <si>
    <t xml:space="preserve">по форме 1-ПП</t>
  </si>
  <si>
    <t xml:space="preserve">Количество объектов потребительского рынка, сведения о которых содержатся в информационно-аналитической системе</t>
  </si>
  <si>
    <t>9.</t>
  </si>
  <si>
    <t xml:space="preserve">Развитие потребительского рынка</t>
  </si>
  <si>
    <t>9.1.</t>
  </si>
  <si>
    <t xml:space="preserve">Количество нестационарных торговых объектов (НТО) (не менее 3 НТО на 10 тыс. населения)</t>
  </si>
  <si>
    <t>9.2.</t>
  </si>
  <si>
    <t xml:space="preserve">Обеспеченность населения  площадями стационарных торговых объектов (согласно нормативу)</t>
  </si>
  <si>
    <t>10.</t>
  </si>
  <si>
    <t xml:space="preserve">Развитие инфраструктуры поддержки малого и среднего предпринимательства</t>
  </si>
  <si>
    <t>10.1.</t>
  </si>
  <si>
    <t xml:space="preserve">Занимаемая площадь под Бизнес-инубатор</t>
  </si>
  <si>
    <t xml:space="preserve">Количество сельскохозяйственных организаций</t>
  </si>
  <si>
    <t xml:space="preserve">Удельный вес прибыльных крупных и средних сельскохозяйственных организаций в их общем числе </t>
  </si>
  <si>
    <t xml:space="preserve">Количество крестьянских (фермерских) хозяйств и граждан, ведущих ЛПХ, которые воспользовались государственной поддержкой</t>
  </si>
  <si>
    <t>К(Ф)Х</t>
  </si>
  <si>
    <t>ЛПХ</t>
  </si>
  <si>
    <t>10.2.</t>
  </si>
  <si>
    <t xml:space="preserve">Количество получателей субсидий  (К(Ф)Х и ЛПХ) по возмещению части затрат по приобретению комбикорма на содержание сельскохозяйственных животных, рыбы и птицы</t>
  </si>
  <si>
    <t>10.3.</t>
  </si>
  <si>
    <t xml:space="preserve">Количество получателей субсидий  (К(Ф)Х) по возмещению части затрат по приобретению минеральных удобрений и (или) средств защиты растений</t>
  </si>
  <si>
    <t>11.</t>
  </si>
  <si>
    <t xml:space="preserve"> Количество программных мероприятий на уровне поселений по борьбе с распространением борщевика Сосновского</t>
  </si>
  <si>
    <t>12.</t>
  </si>
  <si>
    <t xml:space="preserve"> Количество проведенных кадастровых работ</t>
  </si>
  <si>
    <t>га</t>
  </si>
  <si>
    <t xml:space="preserve">В 2020 году был произведён основной объём работ (план  по 2020 году перевыполнен более чем в 7 раз)</t>
  </si>
  <si>
    <t xml:space="preserve"> - </t>
  </si>
  <si>
    <t xml:space="preserve">Показатель перевыполнен в 2020 году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</si>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</sst>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00"/>
    <numFmt numFmtId="161" formatCode="0.0"/>
  </numFmts>
  <fonts count="29">
    <font>
      <sz val="10.000000"/>
      <color theme="1"/>
      <name val="Times New Roman"/>
    </font>
    <font>
      <sz val="11.000000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b/>
      <sz val="15.000000"/>
      <color indexed="62"/>
      <name val="Calibri"/>
    </font>
    <font>
      <b/>
      <sz val="13.000000"/>
      <color indexed="62"/>
      <name val="Calibri"/>
    </font>
    <font>
      <b/>
      <sz val="11.000000"/>
      <color indexed="62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62"/>
      <name val="Cambria"/>
    </font>
    <font>
      <sz val="11.000000"/>
      <color indexed="60"/>
      <name val="Calibri"/>
    </font>
    <font>
      <sz val="10.000000"/>
      <name val="Arial Cyr"/>
    </font>
    <font>
      <sz val="11.000000"/>
      <color indexed="20"/>
      <name val="Calibri"/>
    </font>
    <font>
      <i/>
      <sz val="11.000000"/>
      <color indexed="23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indexed="17"/>
      <name val="Calibri"/>
    </font>
    <font>
      <sz val="8.000000"/>
      <name val="Times New Roman"/>
    </font>
    <font>
      <b/>
      <sz val="10.000000"/>
      <name val="Times New Roman"/>
    </font>
    <font>
      <sz val="9.000000"/>
      <name val="Times New Roman"/>
    </font>
    <font>
      <sz val="10.000000"/>
      <name val="Times New Roman"/>
    </font>
    <font>
      <b/>
      <sz val="9.000000"/>
      <name val="Times New Roman"/>
    </font>
    <font>
      <sz val="9.000000"/>
      <color theme="1"/>
      <name val="Times New Roman"/>
    </font>
    <font>
      <b/>
      <i/>
      <sz val="10.000000"/>
      <name val="Times New Roman"/>
    </font>
    <font>
      <i/>
      <sz val="10.000000"/>
      <name val="Times New Roman"/>
    </font>
    <font>
      <sz val="10.000000"/>
      <color indexed="2"/>
      <name val="Times New Roman"/>
    </font>
    <font>
      <sz val="9.000000"/>
      <color indexed="2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47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rgb="FFB2B2B2"/>
        <bgColor indexed="55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44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49"/>
      </bottom>
      <diagonal style="none"/>
    </border>
    <border>
      <left style="none"/>
      <right style="none"/>
      <top style="none"/>
      <bottom style="thick">
        <color rgb="FFB2B2B2"/>
      </bottom>
      <diagonal style="none"/>
    </border>
    <border>
      <left style="none"/>
      <right style="none"/>
      <top style="none"/>
      <bottom style="medium">
        <color indexed="49"/>
      </bottom>
      <diagonal style="none"/>
    </border>
    <border>
      <left style="none"/>
      <right style="none"/>
      <top style="thin">
        <color indexed="49"/>
      </top>
      <bottom style="double">
        <color indexed="49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</borders>
  <cellStyleXfs count="45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2" borderId="0" numFmtId="0" applyNumberFormat="1" applyFont="1" applyFill="1" applyBorder="1"/>
    <xf fontId="1" fillId="5" borderId="0" numFmtId="0" applyNumberFormat="1" applyFont="1" applyFill="1" applyBorder="1"/>
    <xf fontId="1" fillId="3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6" borderId="0" numFmtId="0" applyNumberFormat="1" applyFont="1" applyFill="1" applyBorder="1"/>
    <xf fontId="1" fillId="9" borderId="0" numFmtId="0" applyNumberFormat="1" applyFont="1" applyFill="1" applyBorder="1"/>
    <xf fontId="1" fillId="3" borderId="0" numFmtId="0" applyNumberFormat="1" applyFont="1" applyFill="1" applyBorder="1"/>
    <xf fontId="2" fillId="10" borderId="0" numFmtId="0" applyNumberFormat="1" applyFont="1" applyFill="1" applyBorder="1"/>
    <xf fontId="2" fillId="7" borderId="0" numFmtId="0" applyNumberFormat="1" applyFont="1" applyFill="1" applyBorder="1"/>
    <xf fontId="2" fillId="8" borderId="0" numFmtId="0" applyNumberFormat="1" applyFont="1" applyFill="1" applyBorder="1"/>
    <xf fontId="2" fillId="6" borderId="0" numFmtId="0" applyNumberFormat="1" applyFont="1" applyFill="1" applyBorder="1"/>
    <xf fontId="2" fillId="10" borderId="0" numFmtId="0" applyNumberFormat="1" applyFont="1" applyFill="1" applyBorder="1"/>
    <xf fontId="2" fillId="3" borderId="0" numFmtId="0" applyNumberFormat="1" applyFont="1" applyFill="1" applyBorder="1"/>
    <xf fontId="2" fillId="10" borderId="0" numFmtId="0" applyNumberFormat="1" applyFont="1" applyFill="1" applyBorder="1"/>
    <xf fontId="2" fillId="11" borderId="0" numFmtId="0" applyNumberFormat="1" applyFont="1" applyFill="1" applyBorder="1"/>
    <xf fontId="2" fillId="12" borderId="0" numFmtId="0" applyNumberFormat="1" applyFont="1" applyFill="1" applyBorder="1"/>
    <xf fontId="2" fillId="13" borderId="0" numFmtId="0" applyNumberFormat="1" applyFont="1" applyFill="1" applyBorder="1"/>
    <xf fontId="2" fillId="10" borderId="0" numFmtId="0" applyNumberFormat="1" applyFont="1" applyFill="1" applyBorder="1"/>
    <xf fontId="2" fillId="14" borderId="0" numFmtId="0" applyNumberFormat="1" applyFont="1" applyFill="1" applyBorder="1"/>
    <xf fontId="3" fillId="3" borderId="1" numFmtId="0" applyNumberFormat="1" applyFont="1" applyFill="1" applyBorder="1"/>
    <xf fontId="4" fillId="2" borderId="2" numFmtId="0" applyNumberFormat="1" applyFont="1" applyFill="1" applyBorder="1"/>
    <xf fontId="5" fillId="2" borderId="1" numFmtId="0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6" borderId="7" numFmtId="0" applyNumberFormat="1" applyFont="1" applyFill="1" applyBorder="1"/>
    <xf fontId="11" fillId="0" borderId="0" numFmtId="0" applyNumberFormat="1" applyFont="1" applyFill="1" applyBorder="1"/>
    <xf fontId="12" fillId="8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4" fillId="15" borderId="0" numFmtId="0" applyNumberFormat="1" applyFont="1" applyFill="1" applyBorder="1"/>
    <xf fontId="15" fillId="0" borderId="0" numFmtId="0" applyNumberFormat="1" applyFont="1" applyFill="1" applyBorder="1"/>
    <xf fontId="0" fillId="4" borderId="8" numFmtId="0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18" fillId="16" borderId="0" numFmtId="0" applyNumberFormat="1" applyFont="1" applyFill="1" applyBorder="1"/>
  </cellStyleXfs>
  <cellXfs count="281">
    <xf fontId="0" fillId="0" borderId="0" numFmtId="0" xfId="0"/>
    <xf fontId="0" fillId="0" borderId="0" numFmtId="0" xfId="0"/>
    <xf fontId="19" fillId="0" borderId="0" numFmtId="0" xfId="0" applyFont="1"/>
    <xf fontId="0" fillId="0" borderId="0" numFmtId="0" xfId="0" applyAlignment="1">
      <alignment horizontal="right"/>
    </xf>
    <xf fontId="0" fillId="0" borderId="0" numFmtId="0" xfId="0" applyAlignment="1">
      <alignment horizontal="right" wrapText="1"/>
    </xf>
    <xf fontId="20" fillId="0" borderId="0" numFmtId="0" xfId="0" applyFont="1" applyAlignment="1">
      <alignment horizontal="center" vertical="center" wrapText="1"/>
    </xf>
    <xf fontId="21" fillId="0" borderId="10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0" fillId="0" borderId="10" numFmtId="0" xfId="0" applyBorder="1" applyAlignment="1">
      <alignment horizontal="center" vertical="center" wrapText="1"/>
    </xf>
    <xf fontId="22" fillId="0" borderId="11" numFmtId="0" xfId="0" applyFont="1" applyBorder="1" applyAlignment="1">
      <alignment horizontal="center" vertical="center" wrapText="1"/>
    </xf>
    <xf fontId="22" fillId="0" borderId="12" numFmtId="0" xfId="0" applyFont="1" applyBorder="1" applyAlignment="1">
      <alignment horizontal="center" vertical="center" wrapText="1"/>
    </xf>
    <xf fontId="22" fillId="0" borderId="13" numFmtId="0" xfId="0" applyFont="1" applyBorder="1" applyAlignment="1">
      <alignment horizontal="center" vertical="center" wrapText="1"/>
    </xf>
    <xf fontId="0" fillId="0" borderId="14" numFmtId="0" xfId="0" applyBorder="1" applyAlignment="1">
      <alignment horizontal="center" vertical="center" wrapText="1"/>
    </xf>
    <xf fontId="0" fillId="0" borderId="15" numFmtId="0" xfId="0" applyBorder="1" applyAlignment="1">
      <alignment horizontal="center" vertical="center" wrapText="1"/>
    </xf>
    <xf fontId="0" fillId="0" borderId="16" numFmtId="0" xfId="0" applyBorder="1" applyAlignment="1">
      <alignment horizontal="center" vertical="center" wrapText="1"/>
    </xf>
    <xf fontId="21" fillId="0" borderId="17" numFmtId="0" xfId="0" applyFont="1" applyBorder="1" applyAlignment="1">
      <alignment horizontal="center" vertical="center" wrapText="1"/>
    </xf>
    <xf fontId="19" fillId="0" borderId="17" numFmtId="0" xfId="0" applyFont="1" applyBorder="1" applyAlignment="1">
      <alignment horizontal="center" vertical="center" wrapText="1"/>
    </xf>
    <xf fontId="0" fillId="0" borderId="17" numFmtId="0" xfId="0" applyBorder="1" applyAlignment="1">
      <alignment horizontal="center" vertical="center" wrapText="1"/>
    </xf>
    <xf fontId="0" fillId="0" borderId="11" numFmtId="0" xfId="0" applyBorder="1" applyAlignment="1">
      <alignment horizontal="center" vertical="center" wrapText="1"/>
    </xf>
    <xf fontId="0" fillId="0" borderId="12" numFmtId="0" xfId="0" applyBorder="1" applyAlignment="1">
      <alignment horizontal="center" vertical="center" wrapText="1"/>
    </xf>
    <xf fontId="0" fillId="0" borderId="13" numFmtId="0" xfId="0" applyBorder="1" applyAlignment="1">
      <alignment horizontal="center" vertical="center" wrapText="1"/>
    </xf>
    <xf fontId="0" fillId="0" borderId="18" numFmtId="0" xfId="0" applyBorder="1" applyAlignment="1">
      <alignment horizontal="center" vertical="center" wrapText="1"/>
    </xf>
    <xf fontId="0" fillId="0" borderId="19" numFmtId="0" xfId="0" applyBorder="1" applyAlignment="1">
      <alignment horizontal="center" vertical="center" wrapText="1"/>
    </xf>
    <xf fontId="0" fillId="0" borderId="20" numFmtId="0" xfId="0" applyBorder="1" applyAlignment="1">
      <alignment horizontal="center" vertical="center" wrapText="1"/>
    </xf>
    <xf fontId="0" fillId="0" borderId="21" numFmtId="0" xfId="0" applyBorder="1" applyAlignment="1">
      <alignment horizontal="center" vertical="center" wrapText="1"/>
    </xf>
    <xf fontId="21" fillId="0" borderId="22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0" fillId="0" borderId="22" numFmtId="0" xfId="0" applyBorder="1" applyAlignment="1">
      <alignment horizontal="center" vertical="center" wrapText="1"/>
    </xf>
    <xf fontId="21" fillId="0" borderId="0" numFmtId="0" xfId="0" applyFont="1" applyAlignment="1">
      <alignment horizontal="center" vertical="center" wrapText="1"/>
    </xf>
    <xf fontId="21" fillId="0" borderId="18" numFmtId="0" xfId="0" applyFont="1" applyBorder="1" applyAlignment="1">
      <alignment horizontal="center" vertical="top" wrapText="1"/>
    </xf>
    <xf fontId="21" fillId="0" borderId="10" numFmtId="0" xfId="0" applyFont="1" applyBorder="1" applyAlignment="1">
      <alignment horizontal="center" vertical="top" wrapText="1"/>
    </xf>
    <xf fontId="21" fillId="0" borderId="18" numFmtId="0" xfId="0" applyFont="1" applyBorder="1" applyAlignment="1">
      <alignment horizontal="center" vertical="center" wrapText="1"/>
    </xf>
    <xf fontId="19" fillId="0" borderId="18" numFmtId="0" xfId="0" applyFont="1" applyBorder="1" applyAlignment="1">
      <alignment horizontal="center" vertical="top" wrapText="1"/>
    </xf>
    <xf fontId="19" fillId="0" borderId="0" numFmtId="0" xfId="0" applyFont="1" applyAlignment="1">
      <alignment horizontal="center" vertical="top" wrapText="1"/>
    </xf>
    <xf fontId="19" fillId="0" borderId="11" numFmtId="0" xfId="0" applyFont="1" applyBorder="1" applyAlignment="1">
      <alignment horizontal="center" vertical="top" wrapText="1"/>
    </xf>
    <xf fontId="19" fillId="0" borderId="23" numFmtId="0" xfId="0" applyFont="1" applyBorder="1" applyAlignment="1">
      <alignment horizontal="center" vertical="top" wrapText="1"/>
    </xf>
    <xf fontId="19" fillId="0" borderId="13" numFmtId="0" xfId="0" applyFont="1" applyBorder="1" applyAlignment="1">
      <alignment horizontal="center" vertical="top" wrapText="1"/>
    </xf>
    <xf fontId="0" fillId="0" borderId="18" numFmtId="0" xfId="0" applyBorder="1"/>
    <xf fontId="20" fillId="0" borderId="18" numFmtId="0" xfId="0" applyFont="1" applyBorder="1" applyAlignment="1">
      <alignment horizontal="left" vertical="center" wrapText="1"/>
    </xf>
    <xf fontId="19" fillId="0" borderId="14" numFmtId="0" xfId="0" applyFont="1" applyBorder="1" applyAlignment="1">
      <alignment horizontal="center" vertical="center" wrapText="1"/>
    </xf>
    <xf fontId="20" fillId="0" borderId="0" numFmtId="160" xfId="0" applyNumberFormat="1" applyFont="1" applyAlignment="1">
      <alignment horizontal="center" vertical="center" wrapText="1"/>
    </xf>
    <xf fontId="20" fillId="0" borderId="18" numFmtId="160" xfId="0" applyNumberFormat="1" applyFont="1" applyBorder="1" applyAlignment="1">
      <alignment horizontal="center" vertical="center" wrapText="1"/>
    </xf>
    <xf fontId="20" fillId="0" borderId="22" numFmtId="160" xfId="0" applyNumberFormat="1" applyFont="1" applyBorder="1" applyAlignment="1">
      <alignment horizontal="center" vertical="center" wrapText="1"/>
    </xf>
    <xf fontId="20" fillId="0" borderId="18" numFmtId="160" xfId="0" applyNumberFormat="1" applyFont="1" applyBorder="1" applyAlignment="1">
      <alignment horizontal="center" vertical="center"/>
    </xf>
    <xf fontId="19" fillId="0" borderId="24" numFmtId="0" xfId="0" applyFont="1" applyBorder="1" applyAlignment="1">
      <alignment horizontal="center" vertical="center" wrapText="1"/>
    </xf>
    <xf fontId="20" fillId="0" borderId="11" numFmtId="160" xfId="0" applyNumberFormat="1" applyFont="1" applyBorder="1" applyAlignment="1">
      <alignment horizontal="center" vertical="center"/>
    </xf>
    <xf fontId="20" fillId="0" borderId="24" numFmtId="160" xfId="0" applyNumberFormat="1" applyFont="1" applyBorder="1" applyAlignment="1">
      <alignment horizontal="center" vertical="center"/>
    </xf>
    <xf fontId="23" fillId="0" borderId="10" numFmtId="160" xfId="0" applyNumberFormat="1" applyFont="1" applyBorder="1" applyAlignment="1">
      <alignment horizontal="center" vertical="center" wrapText="1"/>
    </xf>
    <xf fontId="23" fillId="0" borderId="0" numFmtId="160" xfId="0" applyNumberFormat="1" applyFont="1" applyAlignment="1">
      <alignment horizontal="center" vertical="center" wrapText="1"/>
    </xf>
    <xf fontId="23" fillId="0" borderId="18" numFmtId="160" xfId="0" applyNumberFormat="1" applyFont="1" applyBorder="1" applyAlignment="1">
      <alignment horizontal="center" vertical="center"/>
    </xf>
    <xf fontId="23" fillId="0" borderId="23" numFmtId="160" xfId="0" applyNumberFormat="1" applyFont="1" applyBorder="1" applyAlignment="1">
      <alignment horizontal="center" vertical="center" wrapText="1"/>
    </xf>
    <xf fontId="23" fillId="0" borderId="12" numFmtId="160" xfId="0" applyNumberFormat="1" applyFont="1" applyBorder="1" applyAlignment="1">
      <alignment horizontal="center" vertical="center" wrapText="1"/>
    </xf>
    <xf fontId="23" fillId="0" borderId="13" numFmtId="160" xfId="0" applyNumberFormat="1" applyFont="1" applyBorder="1" applyAlignment="1">
      <alignment horizontal="center" vertical="center" wrapText="1"/>
    </xf>
    <xf fontId="23" fillId="0" borderId="18" numFmtId="160" xfId="0" applyNumberFormat="1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0" fillId="0" borderId="18" numFmtId="0" xfId="0" applyFont="1" applyBorder="1"/>
    <xf fontId="20" fillId="0" borderId="11" numFmtId="0" xfId="0" applyFont="1" applyBorder="1"/>
    <xf fontId="23" fillId="0" borderId="23" numFmtId="160" xfId="0" applyNumberFormat="1" applyFont="1" applyBorder="1" applyAlignment="1">
      <alignment horizontal="center" vertical="center"/>
    </xf>
    <xf fontId="23" fillId="0" borderId="0" numFmtId="160" xfId="0" applyNumberFormat="1" applyFont="1" applyAlignment="1">
      <alignment horizontal="center" vertical="center"/>
    </xf>
    <xf fontId="20" fillId="0" borderId="18" numFmtId="0" xfId="0" applyFont="1" applyBorder="1" applyAlignment="1">
      <alignment horizontal="center" vertical="center" wrapText="1"/>
    </xf>
    <xf fontId="0" fillId="0" borderId="18" numFmtId="16" xfId="0" applyNumberFormat="1" applyBorder="1" applyAlignment="1">
      <alignment horizontal="center" vertical="center" wrapText="1"/>
    </xf>
    <xf fontId="24" fillId="0" borderId="23" numFmtId="160" xfId="0" applyNumberFormat="1" applyFont="1" applyBorder="1" applyAlignment="1">
      <alignment horizontal="center" vertical="center" wrapText="1"/>
    </xf>
    <xf fontId="24" fillId="0" borderId="12" numFmtId="160" xfId="0" applyNumberFormat="1" applyFont="1" applyBorder="1" applyAlignment="1">
      <alignment horizontal="center" vertical="center" wrapText="1"/>
    </xf>
    <xf fontId="24" fillId="0" borderId="13" numFmtId="160" xfId="0" applyNumberFormat="1" applyFont="1" applyBorder="1" applyAlignment="1">
      <alignment horizontal="center" vertical="center" wrapText="1"/>
    </xf>
    <xf fontId="24" fillId="0" borderId="18" numFmtId="160" xfId="0" applyNumberFormat="1" applyFont="1" applyBorder="1" applyAlignment="1">
      <alignment horizontal="center" vertical="center" wrapText="1"/>
    </xf>
    <xf fontId="24" fillId="0" borderId="18" numFmtId="160" xfId="0" applyNumberFormat="1" applyFont="1" applyBorder="1" applyAlignment="1">
      <alignment horizontal="center" vertical="center"/>
    </xf>
    <xf fontId="0" fillId="0" borderId="18" numFmtId="160" xfId="0" applyNumberFormat="1" applyBorder="1" applyAlignment="1">
      <alignment horizontal="center" vertical="center"/>
    </xf>
    <xf fontId="0" fillId="0" borderId="18" numFmtId="0" xfId="0" applyBorder="1" applyAlignment="1">
      <alignment horizontal="left" vertical="center" wrapText="1"/>
    </xf>
    <xf fontId="24" fillId="0" borderId="0" numFmtId="160" xfId="0" applyNumberFormat="1" applyFont="1" applyAlignment="1">
      <alignment horizontal="center" vertical="center" wrapText="1"/>
    </xf>
    <xf fontId="23" fillId="0" borderId="10" numFmtId="160" xfId="0" applyNumberFormat="1" applyFont="1" applyBorder="1" applyAlignment="1">
      <alignment horizontal="center" vertical="center"/>
    </xf>
    <xf fontId="24" fillId="0" borderId="23" numFmtId="160" xfId="0" applyNumberFormat="1" applyFont="1" applyBorder="1" applyAlignment="1">
      <alignment horizontal="center" vertical="center"/>
    </xf>
    <xf fontId="24" fillId="0" borderId="13" numFmtId="160" xfId="0" applyNumberFormat="1" applyFont="1" applyBorder="1" applyAlignment="1">
      <alignment horizontal="center" vertical="center"/>
    </xf>
    <xf fontId="0" fillId="0" borderId="23" numFmtId="160" xfId="0" applyNumberFormat="1" applyBorder="1" applyAlignment="1">
      <alignment horizontal="center" vertical="center" wrapText="1"/>
    </xf>
    <xf fontId="0" fillId="0" borderId="23" numFmtId="160" xfId="0" applyNumberFormat="1" applyBorder="1" applyAlignment="1">
      <alignment horizontal="center" vertical="center"/>
    </xf>
    <xf fontId="0" fillId="0" borderId="13" numFmtId="160" xfId="0" applyNumberFormat="1" applyBorder="1" applyAlignment="1">
      <alignment horizontal="center" vertical="center"/>
    </xf>
    <xf fontId="20" fillId="0" borderId="23" numFmtId="160" xfId="0" applyNumberFormat="1" applyFont="1" applyBorder="1" applyAlignment="1">
      <alignment horizontal="center" vertical="center"/>
    </xf>
    <xf fontId="20" fillId="0" borderId="13" numFmtId="160" xfId="0" applyNumberFormat="1" applyFont="1" applyBorder="1" applyAlignment="1">
      <alignment horizontal="center" vertical="center"/>
    </xf>
    <xf fontId="25" fillId="0" borderId="18" numFmtId="0" xfId="0" applyFont="1" applyBorder="1" applyAlignment="1">
      <alignment horizontal="center" vertical="center" wrapText="1"/>
    </xf>
    <xf fontId="25" fillId="0" borderId="18" numFmtId="0" xfId="0" applyFont="1" applyBorder="1" applyAlignment="1">
      <alignment horizontal="left" vertical="center" wrapText="1"/>
    </xf>
    <xf fontId="25" fillId="0" borderId="23" numFmtId="160" xfId="0" applyNumberFormat="1" applyFont="1" applyBorder="1" applyAlignment="1">
      <alignment horizontal="center" vertical="center" wrapText="1"/>
    </xf>
    <xf fontId="25" fillId="0" borderId="23" numFmtId="160" xfId="0" applyNumberFormat="1" applyFont="1" applyBorder="1" applyAlignment="1">
      <alignment horizontal="center" vertical="center"/>
    </xf>
    <xf fontId="25" fillId="0" borderId="13" numFmtId="160" xfId="0" applyNumberFormat="1" applyFont="1" applyBorder="1" applyAlignment="1">
      <alignment horizontal="center" vertical="center"/>
    </xf>
    <xf fontId="25" fillId="0" borderId="18" numFmtId="160" xfId="0" applyNumberFormat="1" applyFont="1" applyBorder="1" applyAlignment="1">
      <alignment horizontal="center" vertical="center"/>
    </xf>
    <xf fontId="0" fillId="0" borderId="20" numFmtId="160" xfId="0" applyNumberFormat="1" applyBorder="1" applyAlignment="1">
      <alignment horizontal="center" vertical="center" wrapText="1"/>
    </xf>
    <xf fontId="0" fillId="0" borderId="21" numFmtId="160" xfId="0" applyNumberFormat="1" applyBorder="1" applyAlignment="1">
      <alignment horizontal="center" vertical="center" wrapText="1"/>
    </xf>
    <xf fontId="0" fillId="0" borderId="22" numFmtId="160" xfId="0" applyNumberFormat="1" applyBorder="1" applyAlignment="1">
      <alignment horizontal="center" vertical="center" wrapText="1"/>
    </xf>
    <xf fontId="0" fillId="0" borderId="22" numFmtId="160" xfId="0" applyNumberFormat="1" applyBorder="1" applyAlignment="1">
      <alignment horizontal="center" vertical="center"/>
    </xf>
    <xf fontId="0" fillId="0" borderId="0" numFmtId="160" xfId="0" applyNumberFormat="1" applyAlignment="1">
      <alignment horizontal="center" vertical="center" wrapText="1"/>
    </xf>
    <xf fontId="0" fillId="0" borderId="12" numFmtId="160" xfId="0" applyNumberFormat="1" applyBorder="1" applyAlignment="1">
      <alignment horizontal="center" vertical="center" wrapText="1"/>
    </xf>
    <xf fontId="0" fillId="0" borderId="13" numFmtId="160" xfId="0" applyNumberFormat="1" applyBorder="1" applyAlignment="1">
      <alignment horizontal="center" vertical="center" wrapText="1"/>
    </xf>
    <xf fontId="0" fillId="0" borderId="18" numFmtId="160" xfId="0" applyNumberFormat="1" applyBorder="1" applyAlignment="1">
      <alignment horizontal="center" vertical="center" wrapText="1"/>
    </xf>
    <xf fontId="20" fillId="0" borderId="0" numFmtId="160" xfId="0" applyNumberFormat="1" applyFont="1" applyAlignment="1">
      <alignment horizontal="center" vertical="center"/>
    </xf>
    <xf fontId="20" fillId="0" borderId="12" numFmtId="160" xfId="0" applyNumberFormat="1" applyFont="1" applyBorder="1" applyAlignment="1">
      <alignment horizontal="center" vertical="center" wrapText="1"/>
    </xf>
    <xf fontId="20" fillId="0" borderId="23" numFmtId="160" xfId="0" applyNumberFormat="1" applyFont="1" applyBorder="1" applyAlignment="1">
      <alignment horizontal="center" vertical="center" wrapText="1"/>
    </xf>
    <xf fontId="20" fillId="0" borderId="13" numFmtId="160" xfId="0" applyNumberFormat="1" applyFont="1" applyBorder="1" applyAlignment="1">
      <alignment horizontal="center" vertical="center" wrapText="1"/>
    </xf>
    <xf fontId="25" fillId="0" borderId="12" numFmtId="160" xfId="0" applyNumberFormat="1" applyFont="1" applyBorder="1" applyAlignment="1">
      <alignment horizontal="center" vertical="center" wrapText="1"/>
    </xf>
    <xf fontId="25" fillId="0" borderId="13" numFmtId="160" xfId="0" applyNumberFormat="1" applyFont="1" applyBorder="1" applyAlignment="1">
      <alignment horizontal="center" vertical="center" wrapText="1"/>
    </xf>
    <xf fontId="25" fillId="0" borderId="18" numFmtId="160" xfId="0" applyNumberFormat="1" applyFont="1" applyBorder="1" applyAlignment="1">
      <alignment horizontal="center" vertical="center" wrapText="1"/>
    </xf>
    <xf fontId="25" fillId="0" borderId="0" numFmtId="160" xfId="0" applyNumberFormat="1" applyFont="1" applyAlignment="1">
      <alignment horizontal="center" vertical="center" wrapText="1"/>
    </xf>
    <xf fontId="22" fillId="0" borderId="18" numFmtId="0" xfId="37" applyFont="1" applyBorder="1" applyAlignment="1">
      <alignment vertical="top" wrapText="1"/>
    </xf>
    <xf fontId="25" fillId="0" borderId="11" numFmtId="0" xfId="0" applyFont="1" applyBorder="1" applyAlignment="1">
      <alignment horizontal="left" vertical="center" wrapText="1"/>
    </xf>
    <xf fontId="0" fillId="0" borderId="16" numFmtId="160" xfId="0" applyNumberFormat="1" applyBorder="1" applyAlignment="1">
      <alignment horizontal="center" vertical="center" wrapText="1"/>
    </xf>
    <xf fontId="0" fillId="0" borderId="10" numFmtId="160" xfId="0" applyNumberFormat="1" applyBorder="1" applyAlignment="1">
      <alignment horizontal="center" vertical="center" wrapText="1"/>
    </xf>
    <xf fontId="0" fillId="0" borderId="10" numFmtId="160" xfId="0" applyNumberFormat="1" applyBorder="1" applyAlignment="1">
      <alignment horizontal="center" vertical="center"/>
    </xf>
    <xf fontId="0" fillId="0" borderId="10" numFmtId="0" xfId="0" applyBorder="1" applyAlignment="1">
      <alignment horizontal="left" vertical="top" wrapText="1"/>
    </xf>
    <xf fontId="0" fillId="0" borderId="18" numFmtId="0" xfId="0" applyBorder="1" applyAlignment="1">
      <alignment horizontal="left" vertical="top" wrapText="1"/>
    </xf>
    <xf fontId="0" fillId="0" borderId="19" numFmtId="160" xfId="0" applyNumberFormat="1" applyBorder="1" applyAlignment="1">
      <alignment horizontal="center" vertical="center" wrapText="1"/>
    </xf>
    <xf fontId="0" fillId="0" borderId="22" numFmtId="0" xfId="0" applyBorder="1" applyAlignment="1">
      <alignment horizontal="left" vertical="top" wrapText="1"/>
    </xf>
    <xf fontId="20" fillId="0" borderId="12" numFmtId="0" xfId="0" applyFont="1" applyBorder="1"/>
    <xf fontId="20" fillId="0" borderId="13" numFmtId="0" xfId="0" applyFont="1" applyBorder="1"/>
    <xf fontId="0" fillId="0" borderId="11" numFmtId="160" xfId="0" applyNumberFormat="1" applyBorder="1" applyAlignment="1">
      <alignment horizontal="center" vertical="center" wrapText="1"/>
    </xf>
    <xf fontId="20" fillId="0" borderId="10" numFmtId="160" xfId="0" applyNumberFormat="1" applyFont="1" applyBorder="1" applyAlignment="1">
      <alignment horizontal="center" vertical="center"/>
    </xf>
    <xf fontId="20" fillId="0" borderId="14" numFmtId="160" xfId="0" applyNumberFormat="1" applyFont="1" applyBorder="1" applyAlignment="1">
      <alignment horizontal="center" vertical="center"/>
    </xf>
    <xf fontId="20" fillId="0" borderId="16" numFmtId="160" xfId="0" applyNumberFormat="1" applyFont="1" applyBorder="1" applyAlignment="1">
      <alignment horizontal="center" vertical="center"/>
    </xf>
    <xf fontId="26" fillId="0" borderId="23" numFmtId="160" xfId="0" applyNumberFormat="1" applyFont="1" applyBorder="1" applyAlignment="1">
      <alignment horizontal="center" vertical="center" wrapText="1"/>
    </xf>
    <xf fontId="26" fillId="0" borderId="23" numFmtId="160" xfId="0" applyNumberFormat="1" applyFont="1" applyBorder="1" applyAlignment="1">
      <alignment horizontal="center" vertical="center"/>
    </xf>
    <xf fontId="26" fillId="0" borderId="18" numFmtId="160" xfId="0" applyNumberFormat="1" applyFont="1" applyBorder="1" applyAlignment="1">
      <alignment horizontal="center" vertical="center"/>
    </xf>
    <xf fontId="20" fillId="0" borderId="22" numFmtId="160" xfId="0" applyNumberFormat="1" applyFont="1" applyBorder="1" applyAlignment="1">
      <alignment horizontal="center" vertical="center"/>
    </xf>
    <xf fontId="20" fillId="0" borderId="10" numFmtId="160" xfId="0" applyNumberFormat="1" applyFont="1" applyBorder="1" applyAlignment="1">
      <alignment horizontal="center" vertical="center" wrapText="1"/>
    </xf>
    <xf fontId="22" fillId="0" borderId="23" numFmtId="160" xfId="0" applyNumberFormat="1" applyFont="1" applyBorder="1" applyAlignment="1">
      <alignment horizontal="center" vertical="center" wrapText="1"/>
    </xf>
    <xf fontId="27" fillId="0" borderId="0" numFmtId="160" xfId="0" applyNumberFormat="1" applyFont="1" applyAlignment="1">
      <alignment horizontal="center" vertical="center" wrapText="1"/>
    </xf>
    <xf fontId="27" fillId="0" borderId="23" numFmtId="160" xfId="0" applyNumberFormat="1" applyFont="1" applyBorder="1" applyAlignment="1">
      <alignment horizontal="center" vertical="center" wrapText="1"/>
    </xf>
    <xf fontId="22" fillId="0" borderId="23" numFmtId="160" xfId="0" applyNumberFormat="1" applyFont="1" applyBorder="1" applyAlignment="1">
      <alignment horizontal="center" vertical="center"/>
    </xf>
    <xf fontId="27" fillId="0" borderId="23" numFmtId="160" xfId="0" applyNumberFormat="1" applyFont="1" applyBorder="1" applyAlignment="1">
      <alignment horizontal="center" vertical="center"/>
    </xf>
    <xf fontId="27" fillId="0" borderId="13" numFmtId="160" xfId="0" applyNumberFormat="1" applyFont="1" applyBorder="1" applyAlignment="1">
      <alignment horizontal="center" vertical="center"/>
    </xf>
    <xf fontId="22" fillId="0" borderId="18" numFmtId="160" xfId="0" applyNumberFormat="1" applyFont="1" applyBorder="1" applyAlignment="1">
      <alignment horizontal="center" vertical="center"/>
    </xf>
    <xf fontId="27" fillId="0" borderId="18" numFmtId="160" xfId="0" applyNumberFormat="1" applyFont="1" applyBorder="1" applyAlignment="1">
      <alignment horizontal="center" vertical="center"/>
    </xf>
    <xf fontId="0" fillId="0" borderId="18" numFmtId="0" xfId="0" applyBorder="1" applyAlignment="1">
      <alignment horizontal="center" vertical="top" wrapText="1"/>
    </xf>
    <xf fontId="19" fillId="0" borderId="18" numFmtId="0" xfId="0" applyFont="1" applyBorder="1" applyAlignment="1">
      <alignment horizontal="center" vertical="center" wrapText="1"/>
    </xf>
    <xf fontId="25" fillId="0" borderId="24" numFmtId="160" xfId="0" applyNumberFormat="1" applyFont="1" applyBorder="1" applyAlignment="1">
      <alignment horizontal="center" vertical="center"/>
    </xf>
    <xf fontId="25" fillId="0" borderId="18" numFmtId="0" xfId="0" applyFont="1" applyBorder="1" applyAlignment="1">
      <alignment horizontal="center" vertical="top" wrapText="1"/>
    </xf>
    <xf fontId="25" fillId="0" borderId="18" numFmtId="0" xfId="0" applyFont="1" applyBorder="1" applyAlignment="1">
      <alignment vertical="top" wrapText="1"/>
    </xf>
    <xf fontId="26" fillId="0" borderId="0" numFmtId="0" xfId="0" applyFont="1"/>
    <xf fontId="25" fillId="0" borderId="18" numFmtId="0" xfId="0" applyFont="1" applyBorder="1"/>
    <xf fontId="25" fillId="0" borderId="11" numFmtId="0" xfId="0" applyFont="1" applyBorder="1"/>
    <xf fontId="25" fillId="0" borderId="0" numFmtId="160" xfId="0" applyNumberFormat="1" applyFont="1" applyAlignment="1">
      <alignment horizontal="center" vertical="center"/>
    </xf>
    <xf fontId="22" fillId="0" borderId="18" numFmtId="0" xfId="0" applyFont="1" applyBorder="1" applyAlignment="1">
      <alignment horizontal="center" vertical="top" wrapText="1"/>
    </xf>
    <xf fontId="0" fillId="0" borderId="18" numFmtId="0" xfId="0" applyBorder="1" applyAlignment="1">
      <alignment vertical="top" wrapText="1"/>
    </xf>
    <xf fontId="20" fillId="0" borderId="18" numFmtId="0" xfId="0" applyFont="1" applyBorder="1" applyAlignment="1">
      <alignment horizontal="center" vertical="top" wrapText="1"/>
    </xf>
    <xf fontId="25" fillId="0" borderId="22" numFmtId="160" xfId="0" applyNumberFormat="1" applyFont="1" applyBorder="1" applyAlignment="1">
      <alignment horizontal="center" vertical="center" wrapText="1"/>
    </xf>
    <xf fontId="25" fillId="0" borderId="11" numFmtId="160" xfId="0" applyNumberFormat="1" applyFont="1" applyBorder="1" applyAlignment="1">
      <alignment horizontal="center" vertical="center" wrapText="1"/>
    </xf>
    <xf fontId="0" fillId="0" borderId="18" numFmtId="0" xfId="0" applyBorder="1" applyAlignment="1">
      <alignment vertical="center" wrapText="1"/>
    </xf>
    <xf fontId="22" fillId="0" borderId="10" numFmtId="0" xfId="0" applyFont="1" applyBorder="1" applyAlignment="1">
      <alignment horizontal="center" vertical="top" wrapText="1"/>
    </xf>
    <xf fontId="20" fillId="0" borderId="10" numFmtId="0" xfId="0" applyFont="1" applyBorder="1"/>
    <xf fontId="22" fillId="0" borderId="23" numFmtId="0" xfId="0" applyFont="1" applyBorder="1" applyAlignment="1">
      <alignment horizontal="center" vertical="top" wrapText="1"/>
    </xf>
    <xf fontId="0" fillId="0" borderId="23" numFmtId="0" xfId="0" applyBorder="1" applyAlignment="1">
      <alignment vertical="top" wrapText="1"/>
    </xf>
    <xf fontId="0" fillId="0" borderId="23" numFmtId="0" xfId="0" applyBorder="1" applyAlignment="1">
      <alignment horizontal="center" vertical="center" wrapText="1"/>
    </xf>
    <xf fontId="20" fillId="0" borderId="23" numFmtId="0" xfId="0" applyFont="1" applyBorder="1"/>
    <xf fontId="19" fillId="0" borderId="23" numFmtId="0" xfId="0" applyFont="1" applyBorder="1" applyAlignment="1">
      <alignment horizontal="center" vertical="center" wrapText="1"/>
    </xf>
    <xf fontId="20" fillId="0" borderId="22" numFmtId="49" xfId="0" applyNumberFormat="1" applyFont="1" applyBorder="1" applyAlignment="1">
      <alignment horizontal="center" vertical="top" wrapText="1"/>
    </xf>
    <xf fontId="25" fillId="0" borderId="22" numFmtId="0" xfId="0" applyFont="1" applyBorder="1" applyAlignment="1">
      <alignment vertical="top" wrapText="1"/>
    </xf>
    <xf fontId="20" fillId="0" borderId="18" numFmtId="49" xfId="0" applyNumberFormat="1" applyFont="1" applyBorder="1" applyAlignment="1">
      <alignment horizontal="center" vertical="top" wrapText="1"/>
    </xf>
    <xf fontId="25" fillId="0" borderId="10" numFmtId="160" xfId="0" applyNumberFormat="1" applyFont="1" applyBorder="1" applyAlignment="1">
      <alignment horizontal="center" vertical="center" wrapText="1"/>
    </xf>
    <xf fontId="22" fillId="0" borderId="18" numFmtId="49" xfId="0" applyNumberFormat="1" applyFont="1" applyBorder="1" applyAlignment="1">
      <alignment horizontal="center" vertical="top" wrapText="1"/>
    </xf>
    <xf fontId="0" fillId="0" borderId="17" numFmtId="160" xfId="0" applyNumberFormat="1" applyBorder="1" applyAlignment="1">
      <alignment horizontal="center" vertical="center" wrapText="1"/>
    </xf>
    <xf fontId="20" fillId="0" borderId="12" numFmtId="160" xfId="0" applyNumberFormat="1" applyFont="1" applyBorder="1" applyAlignment="1">
      <alignment horizontal="center" vertical="center"/>
    </xf>
    <xf fontId="20" fillId="0" borderId="21" numFmtId="160" xfId="0" applyNumberFormat="1" applyFont="1" applyBorder="1" applyAlignment="1">
      <alignment horizontal="center" vertical="center"/>
    </xf>
    <xf fontId="22" fillId="0" borderId="10" numFmtId="49" xfId="0" applyNumberFormat="1" applyFont="1" applyBorder="1" applyAlignment="1">
      <alignment horizontal="center" vertical="top" wrapText="1"/>
    </xf>
    <xf fontId="0" fillId="0" borderId="23" numFmtId="0" xfId="0" applyBorder="1" applyAlignment="1">
      <alignment horizontal="center" vertical="top" wrapText="1"/>
    </xf>
    <xf fontId="25" fillId="0" borderId="23" numFmtId="0" xfId="0" applyFont="1" applyBorder="1" applyAlignment="1">
      <alignment horizontal="left" vertical="top" wrapText="1"/>
    </xf>
    <xf fontId="25" fillId="0" borderId="22" numFmtId="0" xfId="0" applyFont="1" applyBorder="1" applyAlignment="1">
      <alignment horizontal="center" vertical="top" wrapText="1"/>
    </xf>
    <xf fontId="27" fillId="0" borderId="0" numFmtId="0" xfId="0" applyFont="1"/>
    <xf fontId="0" fillId="0" borderId="0" numFmtId="0" xfId="0" applyAlignment="1">
      <alignment horizontal="left" wrapText="1"/>
    </xf>
    <xf fontId="21" fillId="0" borderId="22" numFmtId="0" xfId="0" applyFont="1" applyBorder="1" applyAlignment="1">
      <alignment horizontal="center" vertical="top" wrapText="1"/>
    </xf>
    <xf fontId="0" fillId="0" borderId="18" numFmtId="1" xfId="0" applyNumberFormat="1" applyBorder="1" applyAlignment="1">
      <alignment horizontal="center" vertical="center" wrapText="1"/>
    </xf>
    <xf fontId="0" fillId="0" borderId="18" numFmtId="161" xfId="0" applyNumberFormat="1" applyBorder="1" applyAlignment="1">
      <alignment horizontal="center" vertical="center" wrapText="1"/>
    </xf>
    <xf fontId="0" fillId="0" borderId="25" numFmtId="161" xfId="0" applyNumberFormat="1" applyBorder="1" applyAlignment="1">
      <alignment horizontal="center" vertical="center" wrapText="1"/>
    </xf>
    <xf fontId="22" fillId="0" borderId="11" numFmtId="161" xfId="0" applyNumberFormat="1" applyFont="1" applyBorder="1" applyAlignment="1">
      <alignment horizontal="center" vertical="center" wrapText="1"/>
    </xf>
    <xf fontId="22" fillId="0" borderId="23" numFmtId="161" xfId="0" applyNumberFormat="1" applyFont="1" applyBorder="1" applyAlignment="1">
      <alignment horizontal="center" vertical="center" wrapText="1"/>
    </xf>
    <xf fontId="0" fillId="0" borderId="13" numFmtId="161" xfId="0" applyNumberFormat="1" applyBorder="1" applyAlignment="1">
      <alignment horizontal="center" vertical="center" wrapText="1"/>
    </xf>
    <xf fontId="28" fillId="0" borderId="18" numFmtId="0" xfId="0" applyFont="1" applyBorder="1" applyAlignment="1">
      <alignment horizontal="center" vertical="center" wrapText="1"/>
    </xf>
    <xf fontId="0" fillId="0" borderId="26" numFmtId="161" xfId="0" applyNumberFormat="1" applyBorder="1" applyAlignment="1">
      <alignment horizontal="center" vertical="center" wrapText="1"/>
    </xf>
    <xf fontId="0" fillId="0" borderId="23" numFmtId="1" xfId="0" applyNumberFormat="1" applyBorder="1" applyAlignment="1">
      <alignment horizontal="center" vertical="center" wrapText="1"/>
    </xf>
    <xf fontId="22" fillId="0" borderId="0" numFmtId="10" xfId="0" applyNumberFormat="1" applyFont="1" applyAlignment="1">
      <alignment horizontal="left" wrapText="1"/>
    </xf>
    <xf fontId="27" fillId="0" borderId="11" numFmtId="161" xfId="0" applyNumberFormat="1" applyFont="1" applyBorder="1" applyAlignment="1">
      <alignment horizontal="center" vertical="center" wrapText="1"/>
    </xf>
    <xf fontId="22" fillId="0" borderId="23" numFmtId="1" xfId="0" applyNumberFormat="1" applyFont="1" applyBorder="1" applyAlignment="1">
      <alignment horizontal="center" vertical="center" wrapText="1"/>
    </xf>
    <xf fontId="22" fillId="0" borderId="13" numFmtId="10" xfId="0" applyNumberFormat="1" applyFont="1" applyBorder="1" applyAlignment="1">
      <alignment horizontal="left" wrapText="1"/>
    </xf>
    <xf fontId="0" fillId="0" borderId="0" numFmtId="161" xfId="0" applyNumberFormat="1" applyAlignment="1">
      <alignment horizontal="center" vertical="center" wrapText="1"/>
    </xf>
    <xf fontId="0" fillId="0" borderId="27" numFmtId="1" xfId="0" applyNumberFormat="1" applyBorder="1" applyAlignment="1">
      <alignment horizontal="center" vertical="center" wrapText="1"/>
    </xf>
    <xf fontId="0" fillId="0" borderId="0" numFmtId="1" xfId="0" applyNumberFormat="1" applyAlignment="1">
      <alignment horizontal="center" vertical="center" wrapText="1"/>
    </xf>
    <xf fontId="22" fillId="0" borderId="11" numFmtId="1" xfId="0" applyNumberFormat="1" applyFont="1" applyBorder="1" applyAlignment="1">
      <alignment horizontal="center" vertical="center" wrapText="1"/>
    </xf>
    <xf fontId="0" fillId="0" borderId="13" numFmtId="1" xfId="0" applyNumberFormat="1" applyBorder="1" applyAlignment="1">
      <alignment horizontal="center" vertical="center" wrapText="1"/>
    </xf>
    <xf fontId="0" fillId="0" borderId="18" numFmtId="1" xfId="0" applyNumberFormat="1" applyBorder="1" applyAlignment="1">
      <alignment horizontal="center" vertical="center"/>
    </xf>
    <xf fontId="22" fillId="0" borderId="11" numFmtId="1" xfId="0" applyNumberFormat="1" applyFont="1" applyBorder="1" applyAlignment="1">
      <alignment horizontal="center" vertical="center"/>
    </xf>
    <xf fontId="22" fillId="0" borderId="23" numFmtId="1" xfId="0" applyNumberFormat="1" applyFont="1" applyBorder="1" applyAlignment="1">
      <alignment horizontal="center" vertical="center"/>
    </xf>
    <xf fontId="0" fillId="0" borderId="13" numFmtId="1" xfId="0" applyNumberFormat="1" applyBorder="1" applyAlignment="1">
      <alignment horizontal="center" vertical="center"/>
    </xf>
    <xf fontId="0" fillId="0" borderId="18" numFmtId="0" xfId="0" applyBorder="1" applyAlignment="1">
      <alignment horizontal="left" indent="5" vertical="center" wrapText="1"/>
    </xf>
    <xf fontId="27" fillId="0" borderId="23" numFmtId="1" xfId="0" applyNumberFormat="1" applyFont="1" applyBorder="1" applyAlignment="1">
      <alignment horizontal="center" vertical="center"/>
    </xf>
    <xf fontId="0" fillId="0" borderId="26" numFmtId="1" xfId="0" applyNumberFormat="1" applyBorder="1" applyAlignment="1">
      <alignment horizontal="center" vertical="center"/>
    </xf>
    <xf fontId="0" fillId="0" borderId="28" numFmtId="1" xfId="0" applyNumberFormat="1" applyBorder="1" applyAlignment="1">
      <alignment horizontal="center" vertical="center"/>
    </xf>
    <xf fontId="27" fillId="0" borderId="12" numFmtId="1" xfId="0" applyNumberFormat="1" applyFont="1" applyBorder="1" applyAlignment="1">
      <alignment horizontal="center" vertical="center"/>
    </xf>
    <xf fontId="0" fillId="0" borderId="23" numFmtId="1" xfId="0" applyNumberFormat="1" applyBorder="1" applyAlignment="1">
      <alignment horizontal="center" vertical="center"/>
    </xf>
    <xf fontId="27" fillId="0" borderId="18" numFmtId="0" xfId="0" applyFont="1" applyBorder="1"/>
    <xf fontId="0" fillId="0" borderId="18" numFmtId="0" xfId="0" applyBorder="1" applyAlignment="1">
      <alignment horizontal="left" indent="2" vertical="center" wrapText="1"/>
    </xf>
    <xf fontId="0" fillId="0" borderId="18" numFmtId="0" xfId="0" applyBorder="1" applyAlignment="1">
      <alignment horizontal="center" wrapText="1"/>
    </xf>
    <xf fontId="0" fillId="0" borderId="0" numFmtId="1" xfId="0" applyNumberFormat="1" applyAlignment="1">
      <alignment horizontal="center" vertical="center"/>
    </xf>
    <xf fontId="0" fillId="0" borderId="29" numFmtId="1" xfId="0" applyNumberFormat="1" applyBorder="1" applyAlignment="1">
      <alignment horizontal="center" vertical="center"/>
    </xf>
    <xf fontId="0" fillId="0" borderId="30" numFmtId="1" xfId="0" applyNumberFormat="1" applyBorder="1" applyAlignment="1">
      <alignment horizontal="center" vertical="center"/>
    </xf>
    <xf fontId="0" fillId="0" borderId="28" numFmtId="161" xfId="0" applyNumberFormat="1" applyBorder="1" applyAlignment="1">
      <alignment horizontal="center" vertical="center" wrapText="1"/>
    </xf>
    <xf fontId="22" fillId="0" borderId="12" numFmtId="161" xfId="0" applyNumberFormat="1" applyFont="1" applyBorder="1" applyAlignment="1">
      <alignment horizontal="center" vertical="center" wrapText="1"/>
    </xf>
    <xf fontId="0" fillId="0" borderId="31" numFmtId="161" xfId="0" applyNumberFormat="1" applyBorder="1" applyAlignment="1">
      <alignment horizontal="center" vertical="center" wrapText="1"/>
    </xf>
    <xf fontId="27" fillId="0" borderId="18" numFmtId="0" xfId="0" applyFont="1" applyBorder="1" applyAlignment="1">
      <alignment vertical="center" wrapText="1"/>
    </xf>
    <xf fontId="27" fillId="0" borderId="11" numFmtId="1" xfId="0" applyNumberFormat="1" applyFont="1" applyBorder="1" applyAlignment="1">
      <alignment horizontal="center" vertical="center" wrapText="1"/>
    </xf>
    <xf fontId="0" fillId="0" borderId="23" numFmtId="161" xfId="0" applyNumberFormat="1" applyBorder="1" applyAlignment="1">
      <alignment horizontal="center" vertical="center" wrapText="1"/>
    </xf>
    <xf fontId="27" fillId="0" borderId="12" numFmtId="161" xfId="0" applyNumberFormat="1" applyFont="1" applyBorder="1" applyAlignment="1">
      <alignment horizontal="center" vertical="center" wrapText="1"/>
    </xf>
    <xf fontId="27" fillId="0" borderId="23" numFmtId="161" xfId="0" applyNumberFormat="1" applyFont="1" applyBorder="1" applyAlignment="1">
      <alignment horizontal="center" vertical="center" wrapText="1"/>
    </xf>
    <xf fontId="0" fillId="0" borderId="18" numFmtId="0" xfId="0" applyBorder="1" applyAlignment="1">
      <alignment horizontal="left" indent="3" vertical="center" wrapText="1"/>
    </xf>
    <xf fontId="27" fillId="0" borderId="11" numFmtId="1" xfId="0" applyNumberFormat="1" applyFont="1" applyBorder="1" applyAlignment="1">
      <alignment horizontal="center" vertical="center"/>
    </xf>
    <xf fontId="0" fillId="0" borderId="21" numFmtId="161" xfId="0" applyNumberFormat="1" applyBorder="1" applyAlignment="1">
      <alignment horizontal="center" vertical="center" wrapText="1"/>
    </xf>
    <xf fontId="27" fillId="0" borderId="23" numFmtId="1" xfId="0" applyNumberFormat="1" applyFont="1" applyBorder="1" applyAlignment="1">
      <alignment horizontal="center" vertical="center" wrapText="1"/>
    </xf>
    <xf fontId="0" fillId="0" borderId="18" numFmtId="2" xfId="0" applyNumberFormat="1" applyBorder="1" applyAlignment="1">
      <alignment horizontal="center" vertical="center"/>
    </xf>
    <xf fontId="0" fillId="0" borderId="0" numFmtId="2" xfId="0" applyNumberFormat="1" applyAlignment="1">
      <alignment horizontal="center" vertical="center"/>
    </xf>
    <xf fontId="0" fillId="0" borderId="26" numFmtId="2" xfId="0" applyNumberFormat="1" applyBorder="1" applyAlignment="1">
      <alignment horizontal="center" vertical="center"/>
    </xf>
    <xf fontId="0" fillId="0" borderId="32" numFmtId="2" xfId="0" applyNumberFormat="1" applyBorder="1" applyAlignment="1">
      <alignment horizontal="center" vertical="center"/>
    </xf>
    <xf fontId="27" fillId="0" borderId="12" numFmtId="2" xfId="0" applyNumberFormat="1" applyFont="1" applyBorder="1" applyAlignment="1">
      <alignment horizontal="center" vertical="center"/>
    </xf>
    <xf fontId="27" fillId="0" borderId="23" numFmtId="2" xfId="0" applyNumberFormat="1" applyFont="1" applyBorder="1" applyAlignment="1">
      <alignment horizontal="center" vertical="center"/>
    </xf>
    <xf fontId="0" fillId="0" borderId="33" numFmtId="2" xfId="0" applyNumberFormat="1" applyBorder="1" applyAlignment="1">
      <alignment horizontal="center" vertical="center"/>
    </xf>
    <xf fontId="0" fillId="0" borderId="13" numFmtId="2" xfId="0" applyNumberFormat="1" applyBorder="1" applyAlignment="1">
      <alignment horizontal="center" vertical="center"/>
    </xf>
    <xf fontId="22" fillId="0" borderId="12" numFmtId="2" xfId="0" applyNumberFormat="1" applyFont="1" applyBorder="1" applyAlignment="1">
      <alignment horizontal="center" vertical="center"/>
    </xf>
    <xf fontId="22" fillId="0" borderId="18" numFmtId="49" xfId="0" applyNumberFormat="1" applyFont="1" applyBorder="1" applyAlignment="1">
      <alignment horizontal="center" vertical="center" wrapText="1"/>
    </xf>
    <xf fontId="22" fillId="0" borderId="18" numFmtId="0" xfId="0" applyFont="1" applyBorder="1" applyAlignment="1">
      <alignment horizontal="left" vertical="center" wrapText="1"/>
    </xf>
    <xf fontId="22" fillId="0" borderId="18" numFmtId="0" xfId="0" applyFont="1" applyBorder="1" applyAlignment="1">
      <alignment horizontal="center" vertical="center" wrapText="1"/>
    </xf>
    <xf fontId="22" fillId="0" borderId="18" numFmtId="1" xfId="0" applyNumberFormat="1" applyFont="1" applyBorder="1" applyAlignment="1">
      <alignment horizontal="center" vertical="center"/>
    </xf>
    <xf fontId="22" fillId="0" borderId="18" numFmtId="1" xfId="0" applyNumberFormat="1" applyFont="1" applyBorder="1" applyAlignment="1">
      <alignment horizontal="center" vertical="center" wrapText="1"/>
    </xf>
    <xf fontId="22" fillId="0" borderId="0" numFmtId="1" xfId="0" applyNumberFormat="1" applyFont="1" applyAlignment="1">
      <alignment horizontal="center" vertical="center" wrapText="1"/>
    </xf>
    <xf fontId="22" fillId="0" borderId="13" numFmtId="1" xfId="0" applyNumberFormat="1" applyFont="1" applyBorder="1" applyAlignment="1">
      <alignment horizontal="center" vertical="center"/>
    </xf>
    <xf fontId="22" fillId="0" borderId="25" numFmtId="1" xfId="0" applyNumberFormat="1" applyFont="1" applyBorder="1" applyAlignment="1">
      <alignment horizontal="center" vertical="center" wrapText="1"/>
    </xf>
    <xf fontId="22" fillId="0" borderId="14" numFmtId="1" xfId="0" applyNumberFormat="1" applyFont="1" applyBorder="1" applyAlignment="1">
      <alignment horizontal="center" vertical="center"/>
    </xf>
    <xf fontId="0" fillId="0" borderId="10" numFmtId="16" xfId="0" applyNumberForma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 wrapText="1"/>
    </xf>
    <xf fontId="0" fillId="0" borderId="34" numFmtId="1" xfId="0" applyNumberFormat="1" applyBorder="1" applyAlignment="1">
      <alignment vertical="center" wrapText="1"/>
    </xf>
    <xf fontId="27" fillId="0" borderId="35" numFmtId="1" xfId="0" applyNumberFormat="1" applyFont="1" applyBorder="1" applyAlignment="1">
      <alignment horizontal="center" vertical="center"/>
    </xf>
    <xf fontId="0" fillId="0" borderId="36" numFmtId="1" xfId="0" applyNumberFormat="1" applyBorder="1" applyAlignment="1">
      <alignment vertical="center"/>
    </xf>
    <xf fontId="0" fillId="0" borderId="17" numFmtId="16" xfId="0" applyNumberFormat="1" applyBorder="1" applyAlignment="1">
      <alignment horizontal="center" vertical="center" wrapText="1"/>
    </xf>
    <xf fontId="0" fillId="0" borderId="11" numFmtId="0" xfId="0" applyBorder="1" applyAlignment="1">
      <alignment horizontal="left" indent="3" vertical="center" wrapText="1"/>
    </xf>
    <xf fontId="0" fillId="0" borderId="25" numFmtId="0" xfId="0" applyBorder="1" applyAlignment="1">
      <alignment horizontal="center" vertical="center" wrapText="1"/>
    </xf>
    <xf fontId="0" fillId="0" borderId="37" numFmtId="1" xfId="0" applyNumberFormat="1" applyBorder="1" applyAlignment="1">
      <alignment horizontal="center" vertical="center" wrapText="1"/>
    </xf>
    <xf fontId="0" fillId="0" borderId="10" numFmtId="161" xfId="0" applyNumberFormat="1" applyBorder="1" applyAlignment="1">
      <alignment horizontal="center" vertical="center" wrapText="1"/>
    </xf>
    <xf fontId="22" fillId="0" borderId="35" numFmtId="1" xfId="0" applyNumberFormat="1" applyFont="1" applyBorder="1" applyAlignment="1">
      <alignment horizontal="center" vertical="center"/>
    </xf>
    <xf fontId="0" fillId="0" borderId="22" numFmtId="16" xfId="0" applyNumberFormat="1" applyBorder="1" applyAlignment="1">
      <alignment horizontal="center" vertical="center" wrapText="1"/>
    </xf>
    <xf fontId="0" fillId="0" borderId="38" numFmtId="1" xfId="0" applyNumberFormat="1" applyBorder="1" applyAlignment="1">
      <alignment horizontal="center" vertical="center" wrapText="1"/>
    </xf>
    <xf fontId="0" fillId="0" borderId="23" numFmtId="1" xfId="0" applyNumberFormat="1" applyBorder="1" applyAlignment="1">
      <alignment vertical="center" wrapText="1"/>
    </xf>
    <xf fontId="22" fillId="0" borderId="20" numFmtId="1" xfId="0" applyNumberFormat="1" applyFont="1" applyBorder="1" applyAlignment="1">
      <alignment horizontal="center" vertical="center"/>
    </xf>
    <xf fontId="22" fillId="0" borderId="12" numFmtId="1" xfId="0" applyNumberFormat="1" applyFont="1" applyBorder="1" applyAlignment="1">
      <alignment horizontal="center" vertical="center"/>
    </xf>
    <xf fontId="0" fillId="0" borderId="39" numFmtId="1" xfId="0" applyNumberFormat="1" applyBorder="1" applyAlignment="1">
      <alignment horizontal="center" vertical="center"/>
    </xf>
    <xf fontId="0" fillId="0" borderId="40" numFmtId="1" xfId="0" applyNumberFormat="1" applyBorder="1" applyAlignment="1">
      <alignment horizontal="center" vertical="center"/>
    </xf>
    <xf fontId="0" fillId="0" borderId="22" numFmtId="161" xfId="0" applyNumberFormat="1" applyBorder="1" applyAlignment="1">
      <alignment horizontal="center" vertical="center" wrapText="1"/>
    </xf>
    <xf fontId="0" fillId="0" borderId="26" numFmtId="1" xfId="0" applyNumberFormat="1" applyBorder="1" applyAlignment="1">
      <alignment horizontal="center" vertical="center" wrapText="1"/>
    </xf>
    <xf fontId="0" fillId="0" borderId="36" numFmtId="1" xfId="0" applyNumberFormat="1" applyBorder="1" applyAlignment="1">
      <alignment horizontal="center" vertical="center"/>
    </xf>
    <xf fontId="0" fillId="0" borderId="41" numFmtId="1" xfId="0" applyNumberFormat="1" applyBorder="1" applyAlignment="1">
      <alignment horizontal="center" vertical="center" wrapText="1"/>
    </xf>
    <xf fontId="0" fillId="0" borderId="23" numFmtId="2" xfId="0" applyNumberFormat="1" applyBorder="1" applyAlignment="1">
      <alignment horizontal="center" vertical="center" wrapText="1"/>
    </xf>
    <xf fontId="0" fillId="0" borderId="42" numFmtId="1" xfId="0" applyNumberFormat="1" applyBorder="1" applyAlignment="1">
      <alignment horizontal="center" vertical="center" wrapText="1"/>
    </xf>
    <xf fontId="0" fillId="0" borderId="43" numFmtId="1" xfId="0" applyNumberFormat="1" applyBorder="1" applyAlignment="1">
      <alignment horizontal="center" vertical="center"/>
    </xf>
    <xf fontId="0" fillId="0" borderId="32" numFmtId="161" xfId="0" applyNumberFormat="1" applyBorder="1" applyAlignment="1">
      <alignment horizontal="center" vertical="center" wrapText="1"/>
    </xf>
    <xf fontId="0" fillId="0" borderId="33" numFmtId="161" xfId="0" applyNumberFormat="1" applyBorder="1" applyAlignment="1">
      <alignment horizontal="center" vertical="center" wrapText="1"/>
    </xf>
    <xf fontId="22" fillId="0" borderId="13" numFmtId="1" xfId="0" applyNumberFormat="1" applyFont="1" applyBorder="1" applyAlignment="1">
      <alignment horizontal="center" vertical="center" wrapText="1"/>
    </xf>
    <xf fontId="22" fillId="0" borderId="0" numFmtId="0" xfId="0" applyFont="1" applyAlignment="1">
      <alignment horizontal="center" vertical="center" wrapText="1"/>
    </xf>
    <xf fontId="22" fillId="0" borderId="23" numFmtId="0" xfId="0" applyFont="1" applyBorder="1" applyAlignment="1">
      <alignment horizontal="center" vertical="center" wrapText="1"/>
    </xf>
    <xf fontId="22" fillId="0" borderId="18" numFmtId="16" xfId="0" applyNumberFormat="1" applyFont="1" applyBorder="1" applyAlignment="1">
      <alignment horizontal="center" vertical="center" wrapText="1"/>
    </xf>
    <xf fontId="22" fillId="0" borderId="18" numFmtId="0" xfId="0" applyFont="1" applyBorder="1" applyAlignment="1">
      <alignment horizontal="left" indent="3" vertical="center" wrapText="1"/>
    </xf>
    <xf fontId="22" fillId="0" borderId="10" numFmtId="49" xfId="0" applyNumberFormat="1" applyFont="1" applyBorder="1" applyAlignment="1">
      <alignment horizontal="center" vertical="center" wrapText="1"/>
    </xf>
    <xf fontId="22" fillId="0" borderId="10" numFmtId="0" xfId="0" applyFont="1" applyBorder="1" applyAlignment="1">
      <alignment horizontal="center" vertical="center" wrapText="1"/>
    </xf>
    <xf fontId="22" fillId="0" borderId="10" numFmtId="1" xfId="0" applyNumberFormat="1" applyFont="1" applyBorder="1" applyAlignment="1">
      <alignment horizontal="center" vertical="center"/>
    </xf>
    <xf fontId="22" fillId="0" borderId="10" numFmtId="1" xfId="0" applyNumberFormat="1" applyFont="1" applyBorder="1" applyAlignment="1">
      <alignment horizontal="center" vertical="center" wrapText="1"/>
    </xf>
    <xf fontId="22" fillId="0" borderId="17" numFmtId="49" xfId="0" applyNumberFormat="1" applyFont="1" applyBorder="1" applyAlignment="1">
      <alignment horizontal="center" vertical="center" wrapText="1"/>
    </xf>
    <xf fontId="22" fillId="0" borderId="11" numFmtId="0" xfId="0" applyFont="1" applyBorder="1" applyAlignment="1">
      <alignment horizontal="left" indent="3" vertical="center" wrapText="1"/>
    </xf>
    <xf fontId="21" fillId="0" borderId="23" numFmtId="0" xfId="0" applyFont="1" applyBorder="1" applyAlignment="1">
      <alignment horizontal="center" vertical="center" wrapText="1"/>
    </xf>
    <xf fontId="22" fillId="0" borderId="28" numFmtId="1" xfId="0" applyNumberFormat="1" applyFont="1" applyBorder="1" applyAlignment="1">
      <alignment horizontal="center" vertical="center"/>
    </xf>
    <xf fontId="22" fillId="0" borderId="31" numFmtId="1" xfId="0" applyNumberFormat="1" applyFont="1" applyBorder="1" applyAlignment="1">
      <alignment horizontal="center" vertical="center"/>
    </xf>
    <xf fontId="22" fillId="0" borderId="22" numFmtId="49" xfId="0" applyNumberFormat="1" applyFont="1" applyBorder="1" applyAlignment="1">
      <alignment horizontal="center" vertical="center" wrapText="1"/>
    </xf>
    <xf fontId="22" fillId="0" borderId="29" numFmtId="1" xfId="0" applyNumberFormat="1" applyFont="1" applyBorder="1" applyAlignment="1">
      <alignment horizontal="center" vertical="center"/>
    </xf>
    <xf fontId="22" fillId="0" borderId="30" numFmtId="1" xfId="0" applyNumberFormat="1" applyFont="1" applyBorder="1" applyAlignment="1">
      <alignment horizontal="center" vertical="center"/>
    </xf>
    <xf fontId="22" fillId="0" borderId="22" numFmtId="0" xfId="0" applyFont="1" applyBorder="1" applyAlignment="1">
      <alignment horizontal="center" vertical="center" wrapText="1"/>
    </xf>
    <xf fontId="22" fillId="0" borderId="22" numFmtId="1" xfId="0" applyNumberFormat="1" applyFont="1" applyBorder="1" applyAlignment="1">
      <alignment horizontal="center" vertical="center"/>
    </xf>
    <xf fontId="22" fillId="0" borderId="22" numFmtId="1" xfId="0" applyNumberFormat="1" applyFont="1" applyBorder="1" applyAlignment="1">
      <alignment horizontal="center" vertical="center" wrapText="1"/>
    </xf>
    <xf fontId="28" fillId="0" borderId="11" numFmtId="0" xfId="0" applyFont="1" applyBorder="1" applyAlignment="1">
      <alignment horizontal="center" vertical="center" wrapText="1"/>
    </xf>
    <xf fontId="22" fillId="0" borderId="26" numFmtId="1" xfId="0" applyNumberFormat="1" applyFont="1" applyBorder="1" applyAlignment="1">
      <alignment horizontal="center" vertical="center" wrapText="1"/>
    </xf>
    <xf fontId="22" fillId="0" borderId="31" numFmtId="1" xfId="0" applyNumberFormat="1" applyFont="1" applyBorder="1" applyAlignment="1">
      <alignment horizontal="center" vertical="center" wrapText="1"/>
    </xf>
    <xf fontId="22" fillId="0" borderId="19" numFmtId="1" xfId="0" applyNumberFormat="1" applyFont="1" applyBorder="1" applyAlignment="1">
      <alignment horizontal="center" vertical="center"/>
    </xf>
    <xf fontId="0" fillId="0" borderId="13" numFmtId="0" xfId="0" applyBorder="1"/>
    <xf fontId="0" fillId="0" borderId="0" numFmtId="161" xfId="0" applyNumberFormat="1"/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Обычный 2" xfId="36"/>
    <cellStyle name="Обычный 3" xfId="37"/>
    <cellStyle name="Обычный 4" xfId="38"/>
    <cellStyle name="Плохой" xfId="39"/>
    <cellStyle name="Пояснение" xfId="40"/>
    <cellStyle name="Примечание" xfId="41"/>
    <cellStyle name="Связанная ячейка" xfId="42"/>
    <cellStyle name="Текст предупреждения" xfId="43"/>
    <cellStyle name="Хороший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showZeros="0" zoomScale="120" workbookViewId="0">
      <pane xSplit="2" ySplit="7" topLeftCell="C8" activePane="bottomRight" state="frozen"/>
      <selection activeCell="Z34" activeCellId="0" sqref="Z34"/>
    </sheetView>
  </sheetViews>
  <sheetFormatPr defaultColWidth="8.83203125" defaultRowHeight="12.75" customHeight="1"/>
  <cols>
    <col customWidth="1" min="1" max="1" style="1" width="5.33203125"/>
    <col customWidth="1" min="2" max="2" style="1" width="45.6640625"/>
    <col customWidth="1" min="3" max="3" style="2" width="13.6640625"/>
    <col customWidth="1" min="4" max="5" style="1" width="7.1640625"/>
    <col customWidth="1" min="6" max="6" style="1" width="8.5"/>
    <col customWidth="1" min="7" max="7" style="1" width="11.8515625"/>
    <col customWidth="1" min="8" max="8" style="1" width="8.5"/>
    <col customWidth="1" min="9" max="9" style="1" width="12.140625"/>
    <col customWidth="1" min="10" max="10" style="1" width="12.00390625"/>
    <col customWidth="1" min="11" max="11" style="1" width="8.5"/>
    <col customWidth="1" min="12" max="12" style="1" width="12.00390625"/>
    <col customWidth="1" min="13" max="13" style="1" width="6.6640625"/>
    <col customWidth="1" min="14" max="15" style="1" width="11.8515625"/>
    <col customWidth="1" min="16" max="16" style="1" width="6.5"/>
    <col customWidth="1" min="17" max="17" style="1" width="12.00390625"/>
    <col customWidth="1" min="18" max="18" style="1" width="6.6640625"/>
    <col customWidth="1" min="19" max="19" style="1" width="12.421875"/>
    <col customWidth="1" min="20" max="20" style="1" width="11.6640625"/>
    <col customWidth="1" min="21" max="21" style="1" width="6.5"/>
    <col customWidth="1" min="22" max="22" style="1" width="12.8515625"/>
    <col customWidth="1" min="23" max="23" style="1" width="6"/>
    <col customWidth="1" min="24" max="25" style="1" width="11.1640625"/>
    <col customWidth="1" min="26" max="26" style="1" width="6.33203125"/>
    <col bestFit="1" customWidth="1" min="27" max="27" style="1" width="10.5"/>
    <col customWidth="1" min="28" max="258" style="1" width="8.83203125"/>
  </cols>
  <sheetData>
    <row r="1">
      <c r="W1" s="3"/>
      <c r="X1" s="3"/>
      <c r="Y1" s="3" t="s">
        <v>0</v>
      </c>
    </row>
    <row r="2" ht="15.75" customHeight="1">
      <c r="C2" s="1"/>
      <c r="M2" s="4" t="s">
        <v>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6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2.75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8" t="s">
        <v>8</v>
      </c>
      <c r="G4" s="9" t="s">
        <v>9</v>
      </c>
      <c r="H4" s="10"/>
      <c r="I4" s="10"/>
      <c r="J4" s="10"/>
      <c r="K4" s="10"/>
      <c r="L4" s="10"/>
      <c r="M4" s="10"/>
      <c r="N4" s="10"/>
      <c r="O4" s="10"/>
      <c r="P4" s="11"/>
      <c r="Q4" s="12" t="s">
        <v>10</v>
      </c>
      <c r="R4" s="13"/>
      <c r="S4" s="13"/>
      <c r="T4" s="13"/>
      <c r="U4" s="14"/>
      <c r="V4" s="12" t="s">
        <v>11</v>
      </c>
      <c r="W4" s="13"/>
      <c r="X4" s="13"/>
      <c r="Y4" s="13"/>
      <c r="Z4" s="14"/>
    </row>
    <row r="5" ht="22.5" customHeight="1">
      <c r="A5" s="15"/>
      <c r="B5" s="15"/>
      <c r="C5" s="16"/>
      <c r="D5" s="15"/>
      <c r="E5" s="15"/>
      <c r="F5" s="17"/>
      <c r="G5" s="18" t="s">
        <v>12</v>
      </c>
      <c r="H5" s="19"/>
      <c r="I5" s="19"/>
      <c r="J5" s="19"/>
      <c r="K5" s="20"/>
      <c r="L5" s="21" t="s">
        <v>13</v>
      </c>
      <c r="M5" s="21"/>
      <c r="N5" s="21"/>
      <c r="O5" s="21"/>
      <c r="P5" s="21"/>
      <c r="Q5" s="22"/>
      <c r="R5" s="23"/>
      <c r="S5" s="23"/>
      <c r="T5" s="23"/>
      <c r="U5" s="24"/>
      <c r="V5" s="22"/>
      <c r="W5" s="23"/>
      <c r="X5" s="23"/>
      <c r="Y5" s="23"/>
      <c r="Z5" s="24"/>
    </row>
    <row r="6" ht="22.5" customHeight="1">
      <c r="A6" s="25"/>
      <c r="B6" s="25"/>
      <c r="C6" s="26"/>
      <c r="D6" s="25"/>
      <c r="E6" s="25"/>
      <c r="F6" s="27"/>
      <c r="G6" s="28" t="s">
        <v>14</v>
      </c>
      <c r="H6" s="29" t="s">
        <v>15</v>
      </c>
      <c r="I6" s="28" t="s">
        <v>16</v>
      </c>
      <c r="J6" s="6" t="s">
        <v>17</v>
      </c>
      <c r="K6" s="30" t="s">
        <v>18</v>
      </c>
      <c r="L6" s="31" t="s">
        <v>14</v>
      </c>
      <c r="M6" s="29" t="s">
        <v>15</v>
      </c>
      <c r="N6" s="31" t="s">
        <v>16</v>
      </c>
      <c r="O6" s="31" t="s">
        <v>17</v>
      </c>
      <c r="P6" s="29" t="s">
        <v>18</v>
      </c>
      <c r="Q6" s="31" t="s">
        <v>14</v>
      </c>
      <c r="R6" s="29" t="s">
        <v>15</v>
      </c>
      <c r="S6" s="31" t="s">
        <v>16</v>
      </c>
      <c r="T6" s="6" t="s">
        <v>17</v>
      </c>
      <c r="U6" s="29" t="s">
        <v>18</v>
      </c>
      <c r="V6" s="31" t="s">
        <v>14</v>
      </c>
      <c r="W6" s="29" t="s">
        <v>15</v>
      </c>
      <c r="X6" s="31" t="s">
        <v>16</v>
      </c>
      <c r="Y6" s="6" t="s">
        <v>17</v>
      </c>
      <c r="Z6" s="29" t="s">
        <v>18</v>
      </c>
    </row>
    <row r="7" ht="12.75" customHeight="1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3">
        <v>8</v>
      </c>
      <c r="I7" s="34">
        <v>9</v>
      </c>
      <c r="J7" s="35">
        <v>10</v>
      </c>
      <c r="K7" s="35">
        <v>11</v>
      </c>
      <c r="L7" s="36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  <c r="T7" s="32">
        <v>20</v>
      </c>
      <c r="U7" s="32">
        <v>21</v>
      </c>
      <c r="V7" s="32">
        <v>22</v>
      </c>
      <c r="W7" s="32">
        <v>23</v>
      </c>
      <c r="X7" s="32">
        <v>24</v>
      </c>
      <c r="Y7" s="32">
        <v>25</v>
      </c>
      <c r="Z7" s="32">
        <v>26</v>
      </c>
    </row>
    <row r="8" s="0" customFormat="1" ht="19.5" hidden="1" customHeight="1">
      <c r="A8" s="37"/>
      <c r="B8" s="38" t="s">
        <v>19</v>
      </c>
      <c r="C8" s="39" t="s">
        <v>20</v>
      </c>
      <c r="D8" s="21">
        <v>2021</v>
      </c>
      <c r="E8" s="21">
        <v>2026</v>
      </c>
      <c r="F8" s="21">
        <v>2020</v>
      </c>
      <c r="G8" s="40">
        <f t="shared" ref="G8:G9" si="0">SUM(H8:K8)</f>
        <v>8804.8559999999998</v>
      </c>
      <c r="H8" s="41">
        <f t="shared" ref="H8:H14" si="1">H16+H256+H376</f>
        <v>0</v>
      </c>
      <c r="I8" s="40">
        <f t="shared" ref="I8:I14" si="2">I16+I256+I376</f>
        <v>6651.9560000000001</v>
      </c>
      <c r="J8" s="42">
        <f t="shared" ref="J8:J14" si="3">J16+J256+J376</f>
        <v>2152.9000000000001</v>
      </c>
      <c r="K8" s="42">
        <f t="shared" ref="K8:K14" si="4">K16+K256+K376</f>
        <v>0</v>
      </c>
      <c r="L8" s="43">
        <f t="shared" ref="L8:L9" si="5">SUM(M8:P8)</f>
        <v>8804.8559999999998</v>
      </c>
      <c r="M8" s="43">
        <f t="shared" ref="M8:M14" si="6">M16+M256+M376</f>
        <v>0</v>
      </c>
      <c r="N8" s="43">
        <f t="shared" ref="N8:N14" si="7">N16+N256+N376</f>
        <v>6651.9560000000001</v>
      </c>
      <c r="O8" s="43">
        <f t="shared" ref="O8:O14" si="8">O16+O256+O376</f>
        <v>2152.9000000000001</v>
      </c>
      <c r="P8" s="43">
        <f t="shared" ref="P8:P14" si="9">P16+P256+P376</f>
        <v>0</v>
      </c>
      <c r="Q8" s="43">
        <f t="shared" ref="Q8:Q9" si="10">SUM(R8:U8)</f>
        <v>8422.599259999999</v>
      </c>
      <c r="R8" s="43">
        <f t="shared" ref="R8:R14" si="11">R16+R256+R376</f>
        <v>0</v>
      </c>
      <c r="S8" s="43">
        <f t="shared" ref="S8:S14" si="12">S16+S256+S376</f>
        <v>6269.6712999999991</v>
      </c>
      <c r="T8" s="43">
        <f t="shared" ref="T8:T14" si="13">T16+T256+T376</f>
        <v>2152.92796</v>
      </c>
      <c r="U8" s="43">
        <f t="shared" ref="U8:U14" si="14">U16+U256+U376</f>
        <v>0</v>
      </c>
      <c r="V8" s="43">
        <f t="shared" ref="V8:V9" si="15">SUM(W8:Z8)</f>
        <v>8422.599259999999</v>
      </c>
      <c r="W8" s="43">
        <f t="shared" ref="W8:W14" si="16">W16+W256+W376</f>
        <v>0</v>
      </c>
      <c r="X8" s="43">
        <f t="shared" ref="X8:X14" si="17">X16+X256+X376</f>
        <v>6269.6712999999991</v>
      </c>
      <c r="Y8" s="43">
        <f t="shared" ref="Y8:Y14" si="18">Y16+Y256+Y376</f>
        <v>2152.92796</v>
      </c>
      <c r="Z8" s="43">
        <f t="shared" ref="Z8:Z14" si="19">Z16+Z256+Z376</f>
        <v>0</v>
      </c>
    </row>
    <row r="9" s="0" customFormat="1" hidden="1">
      <c r="A9" s="37"/>
      <c r="B9" s="38"/>
      <c r="C9" s="44"/>
      <c r="D9" s="21"/>
      <c r="E9" s="21"/>
      <c r="F9" s="21">
        <v>2021</v>
      </c>
      <c r="G9" s="41">
        <f t="shared" si="0"/>
        <v>9368.9110000000001</v>
      </c>
      <c r="H9" s="40">
        <f t="shared" si="1"/>
        <v>0</v>
      </c>
      <c r="I9" s="41">
        <f t="shared" si="2"/>
        <v>6058.5290000000005</v>
      </c>
      <c r="J9" s="40">
        <f t="shared" si="3"/>
        <v>3310.3819999999996</v>
      </c>
      <c r="K9" s="40">
        <f t="shared" si="4"/>
        <v>0</v>
      </c>
      <c r="L9" s="43">
        <f t="shared" si="5"/>
        <v>9368.9110000000001</v>
      </c>
      <c r="M9" s="43">
        <f t="shared" si="6"/>
        <v>0</v>
      </c>
      <c r="N9" s="43">
        <f t="shared" si="7"/>
        <v>6058.5290000000005</v>
      </c>
      <c r="O9" s="43">
        <f t="shared" si="8"/>
        <v>3310.3819999999996</v>
      </c>
      <c r="P9" s="43">
        <f t="shared" si="9"/>
        <v>0</v>
      </c>
      <c r="Q9" s="43">
        <f t="shared" si="10"/>
        <v>8874.5599999999995</v>
      </c>
      <c r="R9" s="43">
        <f t="shared" si="11"/>
        <v>0</v>
      </c>
      <c r="S9" s="43">
        <f t="shared" si="12"/>
        <v>5745.8029999999999</v>
      </c>
      <c r="T9" s="43">
        <f t="shared" si="13"/>
        <v>3128.7569999999996</v>
      </c>
      <c r="U9" s="43">
        <f t="shared" si="14"/>
        <v>0</v>
      </c>
      <c r="V9" s="43">
        <f t="shared" si="15"/>
        <v>8874.5599999999995</v>
      </c>
      <c r="W9" s="43">
        <f t="shared" si="16"/>
        <v>0</v>
      </c>
      <c r="X9" s="43">
        <f t="shared" si="17"/>
        <v>5745.8029999999999</v>
      </c>
      <c r="Y9" s="43">
        <f t="shared" si="18"/>
        <v>3128.7569999999996</v>
      </c>
      <c r="Z9" s="43">
        <f t="shared" si="19"/>
        <v>0</v>
      </c>
    </row>
    <row r="10" s="0" customFormat="1" ht="14.25" hidden="1" customHeight="1">
      <c r="A10" s="37"/>
      <c r="B10" s="38"/>
      <c r="C10" s="44"/>
      <c r="D10" s="21"/>
      <c r="E10" s="21"/>
      <c r="F10" s="21">
        <v>2022</v>
      </c>
      <c r="G10" s="40">
        <f t="shared" ref="G10:G73" si="20">SUM(H10:K10)</f>
        <v>11714.828010000001</v>
      </c>
      <c r="H10" s="41">
        <f t="shared" si="1"/>
        <v>0</v>
      </c>
      <c r="I10" s="40">
        <f t="shared" si="2"/>
        <v>6084.2970000000005</v>
      </c>
      <c r="J10" s="41">
        <f t="shared" si="3"/>
        <v>5630.5310099999997</v>
      </c>
      <c r="K10" s="41">
        <f t="shared" si="4"/>
        <v>0</v>
      </c>
      <c r="L10" s="43">
        <f t="shared" ref="L10:L73" si="21">SUM(M10:P10)</f>
        <v>11714.828010000001</v>
      </c>
      <c r="M10" s="43">
        <f t="shared" si="6"/>
        <v>0</v>
      </c>
      <c r="N10" s="43">
        <f t="shared" si="7"/>
        <v>6084.2970000000005</v>
      </c>
      <c r="O10" s="43">
        <f t="shared" si="8"/>
        <v>5630.5310099999997</v>
      </c>
      <c r="P10" s="43">
        <f t="shared" si="9"/>
        <v>0</v>
      </c>
      <c r="Q10" s="43">
        <f t="shared" ref="Q10:Q73" si="22">SUM(R10:U10)</f>
        <v>11714.828010000001</v>
      </c>
      <c r="R10" s="43">
        <f t="shared" si="11"/>
        <v>0</v>
      </c>
      <c r="S10" s="43">
        <f t="shared" si="12"/>
        <v>6084.2970000000005</v>
      </c>
      <c r="T10" s="43">
        <f t="shared" si="13"/>
        <v>5630.5310099999997</v>
      </c>
      <c r="U10" s="43">
        <f t="shared" si="14"/>
        <v>0</v>
      </c>
      <c r="V10" s="43">
        <f>SUM(W10:Z10)</f>
        <v>10935.503479999999</v>
      </c>
      <c r="W10" s="43">
        <f t="shared" si="16"/>
        <v>0</v>
      </c>
      <c r="X10" s="43">
        <f t="shared" si="17"/>
        <v>5304.9724700000006</v>
      </c>
      <c r="Y10" s="43">
        <f t="shared" si="18"/>
        <v>5630.5310099999997</v>
      </c>
      <c r="Z10" s="45">
        <f t="shared" si="19"/>
        <v>0</v>
      </c>
      <c r="AA10" s="46">
        <f t="shared" ref="AA10:AA19" si="23">V10/L10*100</f>
        <v>93.347537587963259</v>
      </c>
    </row>
    <row r="11" s="0" customFormat="1" ht="12.75" hidden="1">
      <c r="A11" s="37"/>
      <c r="B11" s="38"/>
      <c r="C11" s="44"/>
      <c r="D11" s="21"/>
      <c r="E11" s="21"/>
      <c r="F11" s="21">
        <v>2023</v>
      </c>
      <c r="G11" s="47">
        <f t="shared" si="20"/>
        <v>9347.0111099999995</v>
      </c>
      <c r="H11" s="48">
        <f t="shared" si="1"/>
        <v>0</v>
      </c>
      <c r="I11" s="47">
        <f t="shared" si="2"/>
        <v>6167.0994000000001</v>
      </c>
      <c r="J11" s="48">
        <f t="shared" si="3"/>
        <v>3179.9117099999999</v>
      </c>
      <c r="K11" s="48">
        <f t="shared" si="4"/>
        <v>0</v>
      </c>
      <c r="L11" s="49">
        <f t="shared" si="21"/>
        <v>9347.0111099999995</v>
      </c>
      <c r="M11" s="49">
        <f t="shared" si="6"/>
        <v>0</v>
      </c>
      <c r="N11" s="49">
        <f t="shared" si="7"/>
        <v>6167.0994000000001</v>
      </c>
      <c r="O11" s="49">
        <f t="shared" si="8"/>
        <v>3179.9117099999999</v>
      </c>
      <c r="P11" s="49">
        <f t="shared" si="9"/>
        <v>0</v>
      </c>
      <c r="Q11" s="49">
        <f t="shared" si="22"/>
        <v>9346.9212100000004</v>
      </c>
      <c r="R11" s="49">
        <f t="shared" si="11"/>
        <v>0</v>
      </c>
      <c r="S11" s="49">
        <f t="shared" si="12"/>
        <v>6167.0994000000001</v>
      </c>
      <c r="T11" s="49">
        <f t="shared" si="13"/>
        <v>3179.8218099999999</v>
      </c>
      <c r="U11" s="49">
        <f t="shared" si="14"/>
        <v>0</v>
      </c>
      <c r="V11" s="49">
        <f t="shared" ref="V11:V14" si="24">V19+V259+V379</f>
        <v>9346.9212100000004</v>
      </c>
      <c r="W11" s="49">
        <f t="shared" si="16"/>
        <v>0</v>
      </c>
      <c r="X11" s="49">
        <f t="shared" si="17"/>
        <v>6167.0994000000001</v>
      </c>
      <c r="Y11" s="49">
        <f t="shared" si="18"/>
        <v>3179.8218099999999</v>
      </c>
      <c r="Z11" s="43">
        <f t="shared" si="19"/>
        <v>0</v>
      </c>
      <c r="AA11" s="46">
        <f t="shared" si="23"/>
        <v>99.999038195216201</v>
      </c>
    </row>
    <row r="12" s="0" customFormat="1" ht="37.5" customHeight="1">
      <c r="A12" s="37"/>
      <c r="B12" s="38"/>
      <c r="C12" s="44"/>
      <c r="D12" s="21"/>
      <c r="E12" s="21"/>
      <c r="F12" s="18">
        <v>2024</v>
      </c>
      <c r="G12" s="50">
        <f t="shared" si="20"/>
        <v>19262.898880000001</v>
      </c>
      <c r="H12" s="51">
        <f t="shared" si="1"/>
        <v>0</v>
      </c>
      <c r="I12" s="50">
        <f t="shared" si="2"/>
        <v>8285.7000000000007</v>
      </c>
      <c r="J12" s="52">
        <f t="shared" si="3"/>
        <v>10977.19888</v>
      </c>
      <c r="K12" s="53">
        <f t="shared" si="4"/>
        <v>0</v>
      </c>
      <c r="L12" s="49">
        <f t="shared" si="21"/>
        <v>20397.498879999999</v>
      </c>
      <c r="M12" s="49">
        <f t="shared" si="6"/>
        <v>0</v>
      </c>
      <c r="N12" s="49">
        <f t="shared" si="7"/>
        <v>8285.7000000000007</v>
      </c>
      <c r="O12" s="49">
        <f t="shared" si="8"/>
        <v>12111.79888</v>
      </c>
      <c r="P12" s="49">
        <f t="shared" si="9"/>
        <v>0</v>
      </c>
      <c r="Q12" s="49">
        <f t="shared" si="22"/>
        <v>10451.885880000002</v>
      </c>
      <c r="R12" s="49">
        <f t="shared" si="11"/>
        <v>0</v>
      </c>
      <c r="S12" s="49">
        <f t="shared" si="12"/>
        <v>1772.31988</v>
      </c>
      <c r="T12" s="49">
        <f t="shared" si="13"/>
        <v>8679.5660000000007</v>
      </c>
      <c r="U12" s="49">
        <f t="shared" si="14"/>
        <v>0</v>
      </c>
      <c r="V12" s="49">
        <f t="shared" si="24"/>
        <v>10393.23588</v>
      </c>
      <c r="W12" s="49">
        <f t="shared" si="16"/>
        <v>0</v>
      </c>
      <c r="X12" s="49">
        <f t="shared" si="17"/>
        <v>1838.6698799999999</v>
      </c>
      <c r="Y12" s="49">
        <f t="shared" si="18"/>
        <v>8554.5660000000007</v>
      </c>
      <c r="Z12" s="43">
        <f t="shared" si="19"/>
        <v>0</v>
      </c>
      <c r="AB12"/>
    </row>
    <row r="13" s="0" customFormat="1" hidden="1">
      <c r="A13" s="37"/>
      <c r="B13" s="38"/>
      <c r="C13" s="44"/>
      <c r="D13" s="21"/>
      <c r="E13" s="21"/>
      <c r="F13" s="18">
        <v>2025</v>
      </c>
      <c r="G13" s="50">
        <f t="shared" si="20"/>
        <v>11155.554550000001</v>
      </c>
      <c r="H13" s="48">
        <f t="shared" si="1"/>
        <v>0</v>
      </c>
      <c r="I13" s="50">
        <f t="shared" si="2"/>
        <v>7961.6999999999998</v>
      </c>
      <c r="J13" s="48">
        <f t="shared" si="3"/>
        <v>3193.85455</v>
      </c>
      <c r="K13" s="48">
        <f t="shared" si="4"/>
        <v>0</v>
      </c>
      <c r="L13" s="49">
        <f t="shared" si="21"/>
        <v>11155.554550000001</v>
      </c>
      <c r="M13" s="49">
        <f t="shared" si="6"/>
        <v>0</v>
      </c>
      <c r="N13" s="49">
        <f t="shared" si="7"/>
        <v>7961.6999999999998</v>
      </c>
      <c r="O13" s="49">
        <f t="shared" si="8"/>
        <v>3193.85455</v>
      </c>
      <c r="P13" s="49">
        <f t="shared" si="9"/>
        <v>0</v>
      </c>
      <c r="Q13" s="49">
        <f t="shared" si="22"/>
        <v>0</v>
      </c>
      <c r="R13" s="49">
        <f t="shared" si="11"/>
        <v>0</v>
      </c>
      <c r="S13" s="49">
        <f t="shared" si="12"/>
        <v>0</v>
      </c>
      <c r="T13" s="49">
        <f t="shared" si="13"/>
        <v>0</v>
      </c>
      <c r="U13" s="49">
        <f t="shared" si="14"/>
        <v>0</v>
      </c>
      <c r="V13" s="49">
        <f t="shared" si="24"/>
        <v>0</v>
      </c>
      <c r="W13" s="49">
        <f t="shared" si="16"/>
        <v>0</v>
      </c>
      <c r="X13" s="49">
        <f t="shared" si="17"/>
        <v>0</v>
      </c>
      <c r="Y13" s="49">
        <f t="shared" si="18"/>
        <v>0</v>
      </c>
      <c r="Z13" s="43">
        <f t="shared" si="19"/>
        <v>0</v>
      </c>
    </row>
    <row r="14" s="0" customFormat="1" hidden="1">
      <c r="A14" s="37"/>
      <c r="B14" s="38"/>
      <c r="C14" s="54"/>
      <c r="D14" s="21"/>
      <c r="E14" s="21"/>
      <c r="F14" s="18">
        <v>2026</v>
      </c>
      <c r="G14" s="50">
        <f t="shared" si="20"/>
        <v>11213.055560000001</v>
      </c>
      <c r="H14" s="51">
        <f t="shared" si="1"/>
        <v>0</v>
      </c>
      <c r="I14" s="50">
        <f t="shared" si="2"/>
        <v>8009.6999999999998</v>
      </c>
      <c r="J14" s="52">
        <f t="shared" si="3"/>
        <v>3203.35556</v>
      </c>
      <c r="K14" s="53">
        <f t="shared" si="4"/>
        <v>0</v>
      </c>
      <c r="L14" s="49">
        <f t="shared" si="21"/>
        <v>11213.055560000001</v>
      </c>
      <c r="M14" s="49">
        <f t="shared" si="6"/>
        <v>0</v>
      </c>
      <c r="N14" s="49">
        <f t="shared" si="7"/>
        <v>8009.6999999999998</v>
      </c>
      <c r="O14" s="49">
        <f t="shared" si="8"/>
        <v>3203.35556</v>
      </c>
      <c r="P14" s="49">
        <f t="shared" si="9"/>
        <v>0</v>
      </c>
      <c r="Q14" s="49">
        <f t="shared" si="22"/>
        <v>0</v>
      </c>
      <c r="R14" s="49">
        <f t="shared" si="11"/>
        <v>0</v>
      </c>
      <c r="S14" s="49">
        <f t="shared" si="12"/>
        <v>0</v>
      </c>
      <c r="T14" s="49">
        <f t="shared" si="13"/>
        <v>0</v>
      </c>
      <c r="U14" s="49">
        <f t="shared" si="14"/>
        <v>0</v>
      </c>
      <c r="V14" s="49">
        <f t="shared" si="24"/>
        <v>0</v>
      </c>
      <c r="W14" s="49">
        <f t="shared" si="16"/>
        <v>0</v>
      </c>
      <c r="X14" s="49">
        <f t="shared" si="17"/>
        <v>0</v>
      </c>
      <c r="Y14" s="49">
        <f t="shared" si="18"/>
        <v>0</v>
      </c>
      <c r="Z14" s="43">
        <f t="shared" si="19"/>
        <v>0</v>
      </c>
    </row>
    <row r="15" s="0" customFormat="1" hidden="1">
      <c r="A15" s="37"/>
      <c r="B15" s="55" t="s">
        <v>21</v>
      </c>
      <c r="C15" s="55"/>
      <c r="D15" s="55"/>
      <c r="E15" s="55"/>
      <c r="F15" s="56"/>
      <c r="G15" s="57">
        <f t="shared" si="20"/>
        <v>80867.115109999984</v>
      </c>
      <c r="H15" s="58">
        <f>SUM(H8:H14)</f>
        <v>0</v>
      </c>
      <c r="I15" s="57">
        <f>SUM(I8:I14)</f>
        <v>49218.98139999999</v>
      </c>
      <c r="J15" s="58">
        <f>SUM(J8:J14)</f>
        <v>31648.133709999998</v>
      </c>
      <c r="K15" s="58">
        <f>SUM(K8:K14)</f>
        <v>0</v>
      </c>
      <c r="L15" s="49">
        <f t="shared" si="21"/>
        <v>82001.71510999999</v>
      </c>
      <c r="M15" s="49">
        <f>SUM(M8:M14)</f>
        <v>0</v>
      </c>
      <c r="N15" s="49">
        <f>SUM(N8:N14)</f>
        <v>49218.98139999999</v>
      </c>
      <c r="O15" s="49">
        <f>SUM(O8:O14)</f>
        <v>32782.73371</v>
      </c>
      <c r="P15" s="49">
        <f>SUM(P8:P14)</f>
        <v>0</v>
      </c>
      <c r="Q15" s="49">
        <f t="shared" si="22"/>
        <v>48810.79436</v>
      </c>
      <c r="R15" s="49">
        <f>SUM(R8:R14)</f>
        <v>0</v>
      </c>
      <c r="S15" s="49">
        <f>SUM(S8:S14)</f>
        <v>26039.190579999999</v>
      </c>
      <c r="T15" s="49">
        <f>SUM(T8:T14)</f>
        <v>22771.603779999998</v>
      </c>
      <c r="U15" s="49">
        <f>SUM(U8:U14)</f>
        <v>0</v>
      </c>
      <c r="V15" s="49">
        <f t="shared" ref="V15:V18" si="25">SUM(W15:Z15)</f>
        <v>47972.819829999993</v>
      </c>
      <c r="W15" s="49">
        <f>SUM(W8:W14)</f>
        <v>0</v>
      </c>
      <c r="X15" s="49">
        <f>SUM(X8:X14)</f>
        <v>25326.216049999999</v>
      </c>
      <c r="Y15" s="49">
        <f>SUM(Y8:Y14)</f>
        <v>22646.603779999998</v>
      </c>
      <c r="Z15" s="43">
        <f>SUM(Z8:Z14)</f>
        <v>0</v>
      </c>
    </row>
    <row r="16" s="0" customFormat="1" hidden="1">
      <c r="A16" s="37"/>
      <c r="B16" s="38" t="s">
        <v>22</v>
      </c>
      <c r="C16" s="39" t="s">
        <v>20</v>
      </c>
      <c r="D16" s="21">
        <v>2021</v>
      </c>
      <c r="E16" s="21">
        <v>2026</v>
      </c>
      <c r="F16" s="18">
        <v>2020</v>
      </c>
      <c r="G16" s="50">
        <f t="shared" si="20"/>
        <v>3410.556</v>
      </c>
      <c r="H16" s="51">
        <f t="shared" ref="H16:H22" si="26">H24+H48+H104+H168+H184+H208+H232</f>
        <v>0</v>
      </c>
      <c r="I16" s="50">
        <f t="shared" ref="I16:I22" si="27">I24+I48+I104+I168+I184+I208+I232</f>
        <v>1814.6559999999999</v>
      </c>
      <c r="J16" s="52">
        <f t="shared" ref="J16:J22" si="28">J24+J48+J104+J168+J184+J208+J232</f>
        <v>1595.9000000000001</v>
      </c>
      <c r="K16" s="53">
        <f t="shared" ref="K16:K22" si="29">K24+K48+K104+K168+K184+K208+K232</f>
        <v>0</v>
      </c>
      <c r="L16" s="49">
        <f t="shared" si="21"/>
        <v>3410.556</v>
      </c>
      <c r="M16" s="49">
        <f t="shared" ref="M16:M22" si="30">M24+M48+M104+M168+M184+M208+M232</f>
        <v>0</v>
      </c>
      <c r="N16" s="49">
        <f t="shared" ref="N16:N22" si="31">N24+N48+N104+N168+N184+N208+N232</f>
        <v>1814.6559999999999</v>
      </c>
      <c r="O16" s="49">
        <f t="shared" ref="O16:O22" si="32">O24+O48+O104+O168+O184+O208+O232</f>
        <v>1595.9000000000001</v>
      </c>
      <c r="P16" s="49">
        <f t="shared" ref="P16:P22" si="33">P24+P48+P104+P168+P184+P208+P232</f>
        <v>0</v>
      </c>
      <c r="Q16" s="49">
        <f t="shared" si="22"/>
        <v>3410.5559999999996</v>
      </c>
      <c r="R16" s="49">
        <f t="shared" ref="R16:R22" si="34">R24+R48+R104+R168+R184+R208+R232</f>
        <v>0</v>
      </c>
      <c r="S16" s="49">
        <f t="shared" ref="S16:S22" si="35">S24+S48+S104+S168+S184+S208+S232</f>
        <v>1814.6280399999998</v>
      </c>
      <c r="T16" s="49">
        <f t="shared" ref="T16:T22" si="36">T24+T48+T104+T168+T184+T208+T232</f>
        <v>1595.92796</v>
      </c>
      <c r="U16" s="49">
        <f t="shared" ref="U16:U22" si="37">U24+U48+U104+U168+U184+U208+U232</f>
        <v>0</v>
      </c>
      <c r="V16" s="49">
        <f t="shared" si="25"/>
        <v>3410.5559999999996</v>
      </c>
      <c r="W16" s="49">
        <f t="shared" ref="W16:W22" si="38">W24+W48+W104+W168+W184+W208+W232</f>
        <v>0</v>
      </c>
      <c r="X16" s="49">
        <f t="shared" ref="X16:X22" si="39">X24+X48+X104+X168+X184+X208+X232</f>
        <v>1814.6280399999998</v>
      </c>
      <c r="Y16" s="49">
        <f t="shared" ref="Y16:Y22" si="40">Y24+Y48+Y104+Y168+Y184+Y208+Y232</f>
        <v>1595.92796</v>
      </c>
      <c r="Z16" s="43">
        <f t="shared" ref="Z16:Z22" si="41">Z24+Z48+Z104+Z168+Z184+Z208+Z232</f>
        <v>0</v>
      </c>
    </row>
    <row r="17" s="0" customFormat="1" ht="13.5" hidden="1" customHeight="1">
      <c r="A17" s="37"/>
      <c r="B17" s="38"/>
      <c r="C17" s="44"/>
      <c r="D17" s="21"/>
      <c r="E17" s="21"/>
      <c r="F17" s="18">
        <v>2021</v>
      </c>
      <c r="G17" s="50">
        <f t="shared" si="20"/>
        <v>4372.241</v>
      </c>
      <c r="H17" s="48">
        <f t="shared" si="26"/>
        <v>0</v>
      </c>
      <c r="I17" s="50">
        <f t="shared" si="27"/>
        <v>1773.729</v>
      </c>
      <c r="J17" s="48">
        <f t="shared" si="28"/>
        <v>2598.5119999999997</v>
      </c>
      <c r="K17" s="48">
        <f t="shared" si="29"/>
        <v>0</v>
      </c>
      <c r="L17" s="49">
        <f t="shared" si="21"/>
        <v>4372.241</v>
      </c>
      <c r="M17" s="49">
        <f t="shared" si="30"/>
        <v>0</v>
      </c>
      <c r="N17" s="49">
        <f t="shared" si="31"/>
        <v>1773.729</v>
      </c>
      <c r="O17" s="49">
        <f t="shared" si="32"/>
        <v>2598.5119999999997</v>
      </c>
      <c r="P17" s="49">
        <f t="shared" si="33"/>
        <v>0</v>
      </c>
      <c r="Q17" s="49">
        <f t="shared" si="22"/>
        <v>4349.9529999999995</v>
      </c>
      <c r="R17" s="49">
        <f t="shared" si="34"/>
        <v>0</v>
      </c>
      <c r="S17" s="49">
        <f t="shared" si="35"/>
        <v>1773.729</v>
      </c>
      <c r="T17" s="49">
        <f t="shared" si="36"/>
        <v>2576.2239999999997</v>
      </c>
      <c r="U17" s="49">
        <f t="shared" si="37"/>
        <v>0</v>
      </c>
      <c r="V17" s="49">
        <f t="shared" si="25"/>
        <v>4349.9529999999995</v>
      </c>
      <c r="W17" s="49">
        <f t="shared" si="38"/>
        <v>0</v>
      </c>
      <c r="X17" s="49">
        <f t="shared" si="39"/>
        <v>1773.729</v>
      </c>
      <c r="Y17" s="49">
        <f t="shared" si="40"/>
        <v>2576.2239999999997</v>
      </c>
      <c r="Z17" s="43">
        <f t="shared" si="41"/>
        <v>0</v>
      </c>
    </row>
    <row r="18" s="0" customFormat="1" hidden="1">
      <c r="A18" s="37"/>
      <c r="B18" s="38"/>
      <c r="C18" s="44"/>
      <c r="D18" s="21"/>
      <c r="E18" s="21"/>
      <c r="F18" s="18">
        <v>2022</v>
      </c>
      <c r="G18" s="50">
        <f t="shared" si="20"/>
        <v>6919.0619100000004</v>
      </c>
      <c r="H18" s="51">
        <f t="shared" si="26"/>
        <v>0</v>
      </c>
      <c r="I18" s="50">
        <f t="shared" si="27"/>
        <v>1700.297</v>
      </c>
      <c r="J18" s="52">
        <f t="shared" si="28"/>
        <v>5218.7649099999999</v>
      </c>
      <c r="K18" s="53">
        <f t="shared" si="29"/>
        <v>0</v>
      </c>
      <c r="L18" s="49">
        <f t="shared" si="21"/>
        <v>6919.0619100000004</v>
      </c>
      <c r="M18" s="49">
        <f t="shared" si="30"/>
        <v>0</v>
      </c>
      <c r="N18" s="49">
        <f t="shared" si="31"/>
        <v>1700.297</v>
      </c>
      <c r="O18" s="49">
        <f t="shared" si="32"/>
        <v>5218.7649099999999</v>
      </c>
      <c r="P18" s="49">
        <f t="shared" si="33"/>
        <v>0</v>
      </c>
      <c r="Q18" s="49">
        <f t="shared" si="22"/>
        <v>6919.0619100000004</v>
      </c>
      <c r="R18" s="49">
        <f t="shared" si="34"/>
        <v>0</v>
      </c>
      <c r="S18" s="49">
        <f t="shared" si="35"/>
        <v>1700.297</v>
      </c>
      <c r="T18" s="49">
        <f t="shared" si="36"/>
        <v>5218.7649099999999</v>
      </c>
      <c r="U18" s="49">
        <f t="shared" si="37"/>
        <v>0</v>
      </c>
      <c r="V18" s="49">
        <f t="shared" si="25"/>
        <v>6919.0619100000004</v>
      </c>
      <c r="W18" s="49">
        <f t="shared" si="38"/>
        <v>0</v>
      </c>
      <c r="X18" s="49">
        <f t="shared" si="39"/>
        <v>1700.297</v>
      </c>
      <c r="Y18" s="49">
        <f t="shared" si="40"/>
        <v>5218.7649099999999</v>
      </c>
      <c r="Z18" s="43">
        <f t="shared" si="41"/>
        <v>0</v>
      </c>
      <c r="AA18" s="46">
        <f t="shared" si="23"/>
        <v>100</v>
      </c>
    </row>
    <row r="19" s="0" customFormat="1" ht="12.75" hidden="1">
      <c r="A19" s="37"/>
      <c r="B19" s="38"/>
      <c r="C19" s="44"/>
      <c r="D19" s="21"/>
      <c r="E19" s="21"/>
      <c r="F19" s="18">
        <v>2023</v>
      </c>
      <c r="G19" s="50">
        <f t="shared" si="20"/>
        <v>4415.7111100000002</v>
      </c>
      <c r="H19" s="48">
        <f t="shared" si="26"/>
        <v>0</v>
      </c>
      <c r="I19" s="50">
        <f t="shared" si="27"/>
        <v>1683.9993999999999</v>
      </c>
      <c r="J19" s="48">
        <f t="shared" si="28"/>
        <v>2731.71171</v>
      </c>
      <c r="K19" s="48">
        <f t="shared" si="29"/>
        <v>0</v>
      </c>
      <c r="L19" s="49">
        <f t="shared" si="21"/>
        <v>4415.7111100000002</v>
      </c>
      <c r="M19" s="49">
        <f t="shared" si="30"/>
        <v>0</v>
      </c>
      <c r="N19" s="49">
        <f t="shared" si="31"/>
        <v>1683.9993999999999</v>
      </c>
      <c r="O19" s="49">
        <f t="shared" si="32"/>
        <v>2731.71171</v>
      </c>
      <c r="P19" s="49">
        <f t="shared" si="33"/>
        <v>0</v>
      </c>
      <c r="Q19" s="49">
        <f t="shared" si="22"/>
        <v>4415.6319100000001</v>
      </c>
      <c r="R19" s="49">
        <f t="shared" si="34"/>
        <v>0</v>
      </c>
      <c r="S19" s="49">
        <f t="shared" si="35"/>
        <v>1683.9993999999999</v>
      </c>
      <c r="T19" s="49">
        <f t="shared" si="36"/>
        <v>2731.6325099999999</v>
      </c>
      <c r="U19" s="49">
        <f t="shared" si="37"/>
        <v>0</v>
      </c>
      <c r="V19" s="49">
        <f t="shared" ref="V19:V22" si="42">V27+V51+V107+V171+V187+V211+V235</f>
        <v>4415.6319100000001</v>
      </c>
      <c r="W19" s="49">
        <f t="shared" si="38"/>
        <v>0</v>
      </c>
      <c r="X19" s="49">
        <f t="shared" si="39"/>
        <v>1683.9993999999999</v>
      </c>
      <c r="Y19" s="49">
        <f t="shared" si="40"/>
        <v>2731.6325099999999</v>
      </c>
      <c r="Z19" s="43">
        <f t="shared" si="41"/>
        <v>0</v>
      </c>
      <c r="AA19" s="46">
        <f t="shared" si="23"/>
        <v>99.998206404404016</v>
      </c>
    </row>
    <row r="20" s="0" customFormat="1" ht="40.5" customHeight="1">
      <c r="A20" s="37"/>
      <c r="B20" s="38"/>
      <c r="C20" s="44"/>
      <c r="D20" s="21"/>
      <c r="E20" s="21"/>
      <c r="F20" s="18">
        <v>2024</v>
      </c>
      <c r="G20" s="50">
        <f t="shared" si="20"/>
        <v>12402.598880000001</v>
      </c>
      <c r="H20" s="51">
        <f t="shared" si="26"/>
        <v>0</v>
      </c>
      <c r="I20" s="50">
        <f t="shared" si="27"/>
        <v>1895.7</v>
      </c>
      <c r="J20" s="52">
        <f t="shared" si="28"/>
        <v>10506.898880000001</v>
      </c>
      <c r="K20" s="53">
        <f t="shared" si="29"/>
        <v>0</v>
      </c>
      <c r="L20" s="49">
        <f t="shared" si="21"/>
        <v>13537.198880000002</v>
      </c>
      <c r="M20" s="49">
        <f t="shared" si="30"/>
        <v>0</v>
      </c>
      <c r="N20" s="49">
        <f t="shared" si="31"/>
        <v>1895.7</v>
      </c>
      <c r="O20" s="49">
        <f t="shared" si="32"/>
        <v>11641.498880000001</v>
      </c>
      <c r="P20" s="49">
        <f t="shared" si="33"/>
        <v>0</v>
      </c>
      <c r="Q20" s="49">
        <f t="shared" si="22"/>
        <v>9124.5660000000007</v>
      </c>
      <c r="R20" s="49">
        <f t="shared" si="34"/>
        <v>0</v>
      </c>
      <c r="S20" s="49">
        <f t="shared" si="35"/>
        <v>445</v>
      </c>
      <c r="T20" s="49">
        <f t="shared" si="36"/>
        <v>8679.5660000000007</v>
      </c>
      <c r="U20" s="49">
        <f t="shared" si="37"/>
        <v>0</v>
      </c>
      <c r="V20" s="49">
        <f t="shared" si="42"/>
        <v>9065.9160000000011</v>
      </c>
      <c r="W20" s="49">
        <f t="shared" si="38"/>
        <v>0</v>
      </c>
      <c r="X20" s="49">
        <f t="shared" si="39"/>
        <v>511.35000000000002</v>
      </c>
      <c r="Y20" s="49">
        <f t="shared" si="40"/>
        <v>8554.5660000000007</v>
      </c>
      <c r="Z20" s="43">
        <f t="shared" si="41"/>
        <v>0</v>
      </c>
      <c r="AB20"/>
    </row>
    <row r="21" s="0" customFormat="1" ht="18.75" hidden="1" customHeight="1">
      <c r="A21" s="37"/>
      <c r="B21" s="38"/>
      <c r="C21" s="44"/>
      <c r="D21" s="21"/>
      <c r="E21" s="21"/>
      <c r="F21" s="18">
        <v>2025</v>
      </c>
      <c r="G21" s="50">
        <f t="shared" si="20"/>
        <v>4417.85455</v>
      </c>
      <c r="H21" s="48">
        <f t="shared" si="26"/>
        <v>0</v>
      </c>
      <c r="I21" s="50">
        <f t="shared" si="27"/>
        <v>1646.7</v>
      </c>
      <c r="J21" s="48">
        <f t="shared" si="28"/>
        <v>2771.1545500000002</v>
      </c>
      <c r="K21" s="48">
        <f t="shared" si="29"/>
        <v>0</v>
      </c>
      <c r="L21" s="49">
        <f t="shared" si="21"/>
        <v>4417.85455</v>
      </c>
      <c r="M21" s="49">
        <f t="shared" si="30"/>
        <v>0</v>
      </c>
      <c r="N21" s="49">
        <f t="shared" si="31"/>
        <v>1646.7</v>
      </c>
      <c r="O21" s="49">
        <f t="shared" si="32"/>
        <v>2771.1545500000002</v>
      </c>
      <c r="P21" s="49">
        <f t="shared" si="33"/>
        <v>0</v>
      </c>
      <c r="Q21" s="49">
        <f t="shared" si="22"/>
        <v>0</v>
      </c>
      <c r="R21" s="49">
        <f t="shared" si="34"/>
        <v>0</v>
      </c>
      <c r="S21" s="49">
        <f t="shared" si="35"/>
        <v>0</v>
      </c>
      <c r="T21" s="49">
        <f t="shared" si="36"/>
        <v>0</v>
      </c>
      <c r="U21" s="49">
        <f t="shared" si="37"/>
        <v>0</v>
      </c>
      <c r="V21" s="49">
        <f t="shared" si="42"/>
        <v>0</v>
      </c>
      <c r="W21" s="49">
        <f t="shared" si="38"/>
        <v>0</v>
      </c>
      <c r="X21" s="49">
        <f t="shared" si="39"/>
        <v>0</v>
      </c>
      <c r="Y21" s="49">
        <f t="shared" si="40"/>
        <v>0</v>
      </c>
      <c r="Z21" s="43">
        <f t="shared" si="41"/>
        <v>0</v>
      </c>
    </row>
    <row r="22" s="0" customFormat="1" ht="18.75" hidden="1" customHeight="1">
      <c r="A22" s="37"/>
      <c r="B22" s="38"/>
      <c r="C22" s="54"/>
      <c r="D22" s="21"/>
      <c r="E22" s="21"/>
      <c r="F22" s="18">
        <v>2026</v>
      </c>
      <c r="G22" s="50">
        <f t="shared" si="20"/>
        <v>4445.9555600000003</v>
      </c>
      <c r="H22" s="51">
        <f t="shared" si="26"/>
        <v>0</v>
      </c>
      <c r="I22" s="50">
        <f t="shared" si="27"/>
        <v>1694.7</v>
      </c>
      <c r="J22" s="52">
        <f t="shared" si="28"/>
        <v>2751.2555600000001</v>
      </c>
      <c r="K22" s="53">
        <f t="shared" si="29"/>
        <v>0</v>
      </c>
      <c r="L22" s="49">
        <f t="shared" si="21"/>
        <v>4445.9555600000003</v>
      </c>
      <c r="M22" s="49">
        <f t="shared" si="30"/>
        <v>0</v>
      </c>
      <c r="N22" s="49">
        <f t="shared" si="31"/>
        <v>1694.7</v>
      </c>
      <c r="O22" s="49">
        <f t="shared" si="32"/>
        <v>2751.2555600000001</v>
      </c>
      <c r="P22" s="49">
        <f t="shared" si="33"/>
        <v>0</v>
      </c>
      <c r="Q22" s="49">
        <f t="shared" si="22"/>
        <v>0</v>
      </c>
      <c r="R22" s="49">
        <f t="shared" si="34"/>
        <v>0</v>
      </c>
      <c r="S22" s="49">
        <f t="shared" si="35"/>
        <v>0</v>
      </c>
      <c r="T22" s="49">
        <f t="shared" si="36"/>
        <v>0</v>
      </c>
      <c r="U22" s="49">
        <f t="shared" si="37"/>
        <v>0</v>
      </c>
      <c r="V22" s="49">
        <f t="shared" si="42"/>
        <v>0</v>
      </c>
      <c r="W22" s="49">
        <f t="shared" si="38"/>
        <v>0</v>
      </c>
      <c r="X22" s="49">
        <f t="shared" si="39"/>
        <v>0</v>
      </c>
      <c r="Y22" s="49">
        <f t="shared" si="40"/>
        <v>0</v>
      </c>
      <c r="Z22" s="43">
        <f t="shared" si="41"/>
        <v>0</v>
      </c>
    </row>
    <row r="23" s="0" customFormat="1" hidden="1">
      <c r="A23" s="37"/>
      <c r="B23" s="55" t="s">
        <v>21</v>
      </c>
      <c r="C23" s="55"/>
      <c r="D23" s="55"/>
      <c r="E23" s="55"/>
      <c r="F23" s="56"/>
      <c r="G23" s="57">
        <f t="shared" si="20"/>
        <v>40383.979010000003</v>
      </c>
      <c r="H23" s="58">
        <f>SUM(H16:H22)</f>
        <v>0</v>
      </c>
      <c r="I23" s="57">
        <f>SUM(I16:I22)</f>
        <v>12209.781400000002</v>
      </c>
      <c r="J23" s="58">
        <f>SUM(J16:J22)</f>
        <v>28174.197609999999</v>
      </c>
      <c r="K23" s="58">
        <f>SUM(K16:K22)</f>
        <v>0</v>
      </c>
      <c r="L23" s="49">
        <f t="shared" si="21"/>
        <v>41518.579010000001</v>
      </c>
      <c r="M23" s="49">
        <f>SUM(M16:M22)</f>
        <v>0</v>
      </c>
      <c r="N23" s="49">
        <f>SUM(N16:N22)</f>
        <v>12209.781400000002</v>
      </c>
      <c r="O23" s="49">
        <f>SUM(O16:O22)</f>
        <v>29308.797610000001</v>
      </c>
      <c r="P23" s="49">
        <f>SUM(P16:P22)</f>
        <v>0</v>
      </c>
      <c r="Q23" s="49">
        <f t="shared" si="22"/>
        <v>28219.768819999998</v>
      </c>
      <c r="R23" s="49">
        <f>SUM(R16:R22)</f>
        <v>0</v>
      </c>
      <c r="S23" s="49">
        <f>SUM(S16:S22)</f>
        <v>7417.6534399999991</v>
      </c>
      <c r="T23" s="49">
        <f>SUM(T16:T22)</f>
        <v>20802.115379999999</v>
      </c>
      <c r="U23" s="49">
        <f>SUM(U16:U22)</f>
        <v>0</v>
      </c>
      <c r="V23" s="49">
        <f t="shared" ref="V23:V24" si="43">SUM(W23:Z23)</f>
        <v>28161.11882</v>
      </c>
      <c r="W23" s="49">
        <f>SUM(W16:W22)</f>
        <v>0</v>
      </c>
      <c r="X23" s="49">
        <f>SUM(X16:X22)</f>
        <v>7484.0034399999995</v>
      </c>
      <c r="Y23" s="49">
        <f>SUM(Y16:Y22)</f>
        <v>20677.115379999999</v>
      </c>
      <c r="Z23" s="43">
        <f>SUM(Z16:Z22)</f>
        <v>0</v>
      </c>
    </row>
    <row r="24" s="0" customFormat="1" hidden="1">
      <c r="A24" s="59">
        <v>1</v>
      </c>
      <c r="B24" s="38" t="s">
        <v>23</v>
      </c>
      <c r="C24" s="39" t="s">
        <v>20</v>
      </c>
      <c r="D24" s="21">
        <v>2021</v>
      </c>
      <c r="E24" s="21">
        <v>2026</v>
      </c>
      <c r="F24" s="18">
        <v>2020</v>
      </c>
      <c r="G24" s="50">
        <f t="shared" si="20"/>
        <v>1900</v>
      </c>
      <c r="H24" s="51">
        <f t="shared" ref="H24:H30" si="44">H32+H40</f>
        <v>0</v>
      </c>
      <c r="I24" s="50">
        <f t="shared" ref="I24:I30" si="45">I32+I40</f>
        <v>1701.2</v>
      </c>
      <c r="J24" s="52">
        <f t="shared" ref="J24:J30" si="46">J32+J40</f>
        <v>198.80000000000001</v>
      </c>
      <c r="K24" s="53">
        <f t="shared" ref="K24:K30" si="47">K32+K40</f>
        <v>0</v>
      </c>
      <c r="L24" s="49">
        <f t="shared" si="21"/>
        <v>1900</v>
      </c>
      <c r="M24" s="49">
        <f t="shared" ref="M24:M30" si="48">M32+M40</f>
        <v>0</v>
      </c>
      <c r="N24" s="49">
        <f t="shared" ref="N24:N30" si="49">N32+N40</f>
        <v>1701.2</v>
      </c>
      <c r="O24" s="49">
        <f t="shared" ref="O24:O30" si="50">O32+O40</f>
        <v>198.80000000000001</v>
      </c>
      <c r="P24" s="49">
        <f t="shared" ref="P24:P30" si="51">P32+P40</f>
        <v>0</v>
      </c>
      <c r="Q24" s="49">
        <f t="shared" si="22"/>
        <v>1900</v>
      </c>
      <c r="R24" s="49">
        <f t="shared" ref="R24:R30" si="52">R32+R40</f>
        <v>0</v>
      </c>
      <c r="S24" s="49">
        <f t="shared" ref="S24:S30" si="53">S32+S40</f>
        <v>1701.1720399999999</v>
      </c>
      <c r="T24" s="49">
        <f t="shared" ref="T24:T30" si="54">T32+T40</f>
        <v>198.82795999999999</v>
      </c>
      <c r="U24" s="49">
        <f t="shared" ref="U24:U30" si="55">U32+U40</f>
        <v>0</v>
      </c>
      <c r="V24" s="49">
        <f t="shared" si="43"/>
        <v>1900</v>
      </c>
      <c r="W24" s="49">
        <f t="shared" ref="W24:W30" si="56">W32+W40</f>
        <v>0</v>
      </c>
      <c r="X24" s="49">
        <f t="shared" ref="X24:X30" si="57">X32+X40</f>
        <v>1701.1720399999999</v>
      </c>
      <c r="Y24" s="49">
        <f t="shared" ref="Y24:Y30" si="58">Y32+Y40</f>
        <v>198.82795999999999</v>
      </c>
      <c r="Z24" s="43">
        <f t="shared" ref="Z24:Z30" si="59">Z32+Z40</f>
        <v>0</v>
      </c>
    </row>
    <row r="25" s="0" customFormat="1" hidden="1">
      <c r="A25" s="59"/>
      <c r="B25" s="38"/>
      <c r="C25" s="44"/>
      <c r="D25" s="21"/>
      <c r="E25" s="21"/>
      <c r="F25" s="18">
        <v>2021</v>
      </c>
      <c r="G25" s="50">
        <f t="shared" si="20"/>
        <v>1870.4000000000001</v>
      </c>
      <c r="H25" s="48">
        <f t="shared" si="44"/>
        <v>0</v>
      </c>
      <c r="I25" s="50">
        <f t="shared" si="45"/>
        <v>1670.4000000000001</v>
      </c>
      <c r="J25" s="48">
        <f t="shared" si="46"/>
        <v>200</v>
      </c>
      <c r="K25" s="48">
        <f t="shared" si="47"/>
        <v>0</v>
      </c>
      <c r="L25" s="49">
        <f t="shared" si="21"/>
        <v>1870.4000000000001</v>
      </c>
      <c r="M25" s="49">
        <f t="shared" si="48"/>
        <v>0</v>
      </c>
      <c r="N25" s="49">
        <f t="shared" si="49"/>
        <v>1670.4000000000001</v>
      </c>
      <c r="O25" s="49">
        <f t="shared" si="50"/>
        <v>200</v>
      </c>
      <c r="P25" s="49">
        <f t="shared" si="51"/>
        <v>0</v>
      </c>
      <c r="Q25" s="49">
        <f t="shared" si="22"/>
        <v>1870.4000000000001</v>
      </c>
      <c r="R25" s="49">
        <f t="shared" si="52"/>
        <v>0</v>
      </c>
      <c r="S25" s="49">
        <f t="shared" si="53"/>
        <v>1670.4000000000001</v>
      </c>
      <c r="T25" s="49">
        <f t="shared" si="54"/>
        <v>200</v>
      </c>
      <c r="U25" s="49">
        <f t="shared" si="55"/>
        <v>0</v>
      </c>
      <c r="V25" s="49">
        <f>V33+V41</f>
        <v>1870.4000000000001</v>
      </c>
      <c r="W25" s="49">
        <f t="shared" si="56"/>
        <v>0</v>
      </c>
      <c r="X25" s="49">
        <f t="shared" si="57"/>
        <v>1670.4000000000001</v>
      </c>
      <c r="Y25" s="49">
        <f t="shared" si="58"/>
        <v>200</v>
      </c>
      <c r="Z25" s="43">
        <f t="shared" si="59"/>
        <v>0</v>
      </c>
    </row>
    <row r="26" s="0" customFormat="1" hidden="1">
      <c r="A26" s="59"/>
      <c r="B26" s="38"/>
      <c r="C26" s="44"/>
      <c r="D26" s="21"/>
      <c r="E26" s="21"/>
      <c r="F26" s="18">
        <v>2022</v>
      </c>
      <c r="G26" s="50">
        <f t="shared" si="20"/>
        <v>1821.5909099999999</v>
      </c>
      <c r="H26" s="51">
        <f t="shared" si="44"/>
        <v>0</v>
      </c>
      <c r="I26" s="50">
        <f t="shared" si="45"/>
        <v>1603</v>
      </c>
      <c r="J26" s="52">
        <f t="shared" si="46"/>
        <v>218.59091000000001</v>
      </c>
      <c r="K26" s="53">
        <f t="shared" si="47"/>
        <v>0</v>
      </c>
      <c r="L26" s="49">
        <f t="shared" si="21"/>
        <v>1821.5909099999999</v>
      </c>
      <c r="M26" s="49">
        <f t="shared" si="48"/>
        <v>0</v>
      </c>
      <c r="N26" s="49">
        <f t="shared" si="49"/>
        <v>1603</v>
      </c>
      <c r="O26" s="49">
        <f t="shared" si="50"/>
        <v>218.59091000000001</v>
      </c>
      <c r="P26" s="49">
        <f t="shared" si="51"/>
        <v>0</v>
      </c>
      <c r="Q26" s="49">
        <f t="shared" si="22"/>
        <v>1821.5909099999999</v>
      </c>
      <c r="R26" s="49">
        <f t="shared" si="52"/>
        <v>0</v>
      </c>
      <c r="S26" s="49">
        <f t="shared" si="53"/>
        <v>1603</v>
      </c>
      <c r="T26" s="49">
        <f t="shared" si="54"/>
        <v>218.59091000000001</v>
      </c>
      <c r="U26" s="49">
        <f t="shared" si="55"/>
        <v>0</v>
      </c>
      <c r="V26" s="49">
        <f>SUM(W26:Z26)</f>
        <v>1821.5909099999999</v>
      </c>
      <c r="W26" s="49">
        <f t="shared" si="56"/>
        <v>0</v>
      </c>
      <c r="X26" s="49">
        <f t="shared" si="57"/>
        <v>1603</v>
      </c>
      <c r="Y26" s="49">
        <f t="shared" si="58"/>
        <v>218.59091000000001</v>
      </c>
      <c r="Z26" s="43">
        <f t="shared" si="59"/>
        <v>0</v>
      </c>
    </row>
    <row r="27" s="0" customFormat="1" ht="12.75" hidden="1">
      <c r="A27" s="59"/>
      <c r="B27" s="38"/>
      <c r="C27" s="44"/>
      <c r="D27" s="21"/>
      <c r="E27" s="21"/>
      <c r="F27" s="18">
        <v>2023</v>
      </c>
      <c r="G27" s="50">
        <f t="shared" si="20"/>
        <v>1801.1111100000001</v>
      </c>
      <c r="H27" s="48">
        <f t="shared" si="44"/>
        <v>0</v>
      </c>
      <c r="I27" s="50">
        <f t="shared" si="45"/>
        <v>1621</v>
      </c>
      <c r="J27" s="48">
        <f t="shared" si="46"/>
        <v>180.11111</v>
      </c>
      <c r="K27" s="48">
        <f t="shared" si="47"/>
        <v>0</v>
      </c>
      <c r="L27" s="49">
        <f t="shared" si="21"/>
        <v>1801.1111100000001</v>
      </c>
      <c r="M27" s="49">
        <f t="shared" si="48"/>
        <v>0</v>
      </c>
      <c r="N27" s="49">
        <f t="shared" si="49"/>
        <v>1621</v>
      </c>
      <c r="O27" s="49">
        <f t="shared" si="50"/>
        <v>180.11111</v>
      </c>
      <c r="P27" s="49">
        <f t="shared" si="51"/>
        <v>0</v>
      </c>
      <c r="Q27" s="49">
        <f t="shared" si="22"/>
        <v>1801.1111100000001</v>
      </c>
      <c r="R27" s="49">
        <f t="shared" si="52"/>
        <v>0</v>
      </c>
      <c r="S27" s="49">
        <f t="shared" si="53"/>
        <v>1621</v>
      </c>
      <c r="T27" s="49">
        <f t="shared" si="54"/>
        <v>180.11111</v>
      </c>
      <c r="U27" s="49">
        <f t="shared" si="55"/>
        <v>0</v>
      </c>
      <c r="V27" s="49">
        <f t="shared" ref="V27:V30" si="60">V35+V43</f>
        <v>1801.1111100000001</v>
      </c>
      <c r="W27" s="49">
        <f t="shared" si="56"/>
        <v>0</v>
      </c>
      <c r="X27" s="49">
        <f t="shared" si="57"/>
        <v>1621</v>
      </c>
      <c r="Y27" s="49">
        <f t="shared" si="58"/>
        <v>180.11111</v>
      </c>
      <c r="Z27" s="43">
        <f t="shared" si="59"/>
        <v>0</v>
      </c>
    </row>
    <row r="28" s="0" customFormat="1" ht="38.25" customHeight="1">
      <c r="A28" s="59"/>
      <c r="B28" s="38"/>
      <c r="C28" s="44"/>
      <c r="D28" s="21"/>
      <c r="E28" s="21"/>
      <c r="F28" s="18">
        <v>2024</v>
      </c>
      <c r="G28" s="50">
        <f t="shared" si="20"/>
        <v>1980.89888</v>
      </c>
      <c r="H28" s="51">
        <f t="shared" si="44"/>
        <v>0</v>
      </c>
      <c r="I28" s="50">
        <f t="shared" si="45"/>
        <v>1763</v>
      </c>
      <c r="J28" s="52">
        <f t="shared" si="46"/>
        <v>217.89887999999999</v>
      </c>
      <c r="K28" s="53">
        <f t="shared" si="47"/>
        <v>0</v>
      </c>
      <c r="L28" s="49">
        <f t="shared" si="21"/>
        <v>1980.89888</v>
      </c>
      <c r="M28" s="49">
        <f t="shared" si="48"/>
        <v>0</v>
      </c>
      <c r="N28" s="49">
        <f t="shared" si="49"/>
        <v>1763</v>
      </c>
      <c r="O28" s="49">
        <f t="shared" si="50"/>
        <v>217.89887999999999</v>
      </c>
      <c r="P28" s="49">
        <f t="shared" si="51"/>
        <v>0</v>
      </c>
      <c r="Q28" s="49">
        <f t="shared" si="22"/>
        <v>500</v>
      </c>
      <c r="R28" s="49">
        <f t="shared" si="52"/>
        <v>0</v>
      </c>
      <c r="S28" s="49">
        <f t="shared" si="53"/>
        <v>445</v>
      </c>
      <c r="T28" s="49">
        <f t="shared" si="54"/>
        <v>55</v>
      </c>
      <c r="U28" s="49">
        <f t="shared" si="55"/>
        <v>0</v>
      </c>
      <c r="V28" s="49">
        <f t="shared" si="60"/>
        <v>500</v>
      </c>
      <c r="W28" s="49">
        <f t="shared" si="56"/>
        <v>0</v>
      </c>
      <c r="X28" s="49">
        <f t="shared" si="57"/>
        <v>445</v>
      </c>
      <c r="Y28" s="49">
        <f t="shared" si="58"/>
        <v>55</v>
      </c>
      <c r="Z28" s="43">
        <f t="shared" si="59"/>
        <v>0</v>
      </c>
    </row>
    <row r="29" s="0" customFormat="1" hidden="1">
      <c r="A29" s="59"/>
      <c r="B29" s="38"/>
      <c r="C29" s="44"/>
      <c r="D29" s="21"/>
      <c r="E29" s="21"/>
      <c r="F29" s="18">
        <v>2025</v>
      </c>
      <c r="G29" s="50">
        <f t="shared" si="20"/>
        <v>1720.4545499999999</v>
      </c>
      <c r="H29" s="48">
        <f t="shared" si="44"/>
        <v>0</v>
      </c>
      <c r="I29" s="50">
        <f t="shared" si="45"/>
        <v>1514</v>
      </c>
      <c r="J29" s="48">
        <f t="shared" si="46"/>
        <v>206.45455000000001</v>
      </c>
      <c r="K29" s="48">
        <f t="shared" si="47"/>
        <v>0</v>
      </c>
      <c r="L29" s="49">
        <f t="shared" si="21"/>
        <v>1720.4545499999999</v>
      </c>
      <c r="M29" s="49">
        <f t="shared" si="48"/>
        <v>0</v>
      </c>
      <c r="N29" s="49">
        <f t="shared" si="49"/>
        <v>1514</v>
      </c>
      <c r="O29" s="49">
        <f t="shared" si="50"/>
        <v>206.45455000000001</v>
      </c>
      <c r="P29" s="49">
        <f t="shared" si="51"/>
        <v>0</v>
      </c>
      <c r="Q29" s="49">
        <f t="shared" si="22"/>
        <v>0</v>
      </c>
      <c r="R29" s="49">
        <f t="shared" si="52"/>
        <v>0</v>
      </c>
      <c r="S29" s="49">
        <f t="shared" si="53"/>
        <v>0</v>
      </c>
      <c r="T29" s="49">
        <f t="shared" si="54"/>
        <v>0</v>
      </c>
      <c r="U29" s="49">
        <f t="shared" si="55"/>
        <v>0</v>
      </c>
      <c r="V29" s="49">
        <f t="shared" si="60"/>
        <v>0</v>
      </c>
      <c r="W29" s="49">
        <f t="shared" si="56"/>
        <v>0</v>
      </c>
      <c r="X29" s="49">
        <f t="shared" si="57"/>
        <v>0</v>
      </c>
      <c r="Y29" s="49">
        <f t="shared" si="58"/>
        <v>0</v>
      </c>
      <c r="Z29" s="43">
        <f t="shared" si="59"/>
        <v>0</v>
      </c>
    </row>
    <row r="30" s="0" customFormat="1" hidden="1">
      <c r="A30" s="59"/>
      <c r="B30" s="38"/>
      <c r="C30" s="54"/>
      <c r="D30" s="21"/>
      <c r="E30" s="21"/>
      <c r="F30" s="18">
        <v>2026</v>
      </c>
      <c r="G30" s="50">
        <f t="shared" si="20"/>
        <v>1735.55556</v>
      </c>
      <c r="H30" s="51">
        <f t="shared" si="44"/>
        <v>0</v>
      </c>
      <c r="I30" s="50">
        <f t="shared" si="45"/>
        <v>1562</v>
      </c>
      <c r="J30" s="52">
        <f t="shared" si="46"/>
        <v>173.55556000000001</v>
      </c>
      <c r="K30" s="53">
        <f t="shared" si="47"/>
        <v>0</v>
      </c>
      <c r="L30" s="49">
        <f t="shared" si="21"/>
        <v>1735.55556</v>
      </c>
      <c r="M30" s="49">
        <f t="shared" si="48"/>
        <v>0</v>
      </c>
      <c r="N30" s="49">
        <f t="shared" si="49"/>
        <v>1562</v>
      </c>
      <c r="O30" s="49">
        <f t="shared" si="50"/>
        <v>173.55556000000001</v>
      </c>
      <c r="P30" s="49">
        <f t="shared" si="51"/>
        <v>0</v>
      </c>
      <c r="Q30" s="49">
        <f t="shared" si="22"/>
        <v>0</v>
      </c>
      <c r="R30" s="49">
        <f t="shared" si="52"/>
        <v>0</v>
      </c>
      <c r="S30" s="49">
        <f t="shared" si="53"/>
        <v>0</v>
      </c>
      <c r="T30" s="49">
        <f t="shared" si="54"/>
        <v>0</v>
      </c>
      <c r="U30" s="49">
        <f t="shared" si="55"/>
        <v>0</v>
      </c>
      <c r="V30" s="49">
        <f t="shared" si="60"/>
        <v>0</v>
      </c>
      <c r="W30" s="49">
        <f t="shared" si="56"/>
        <v>0</v>
      </c>
      <c r="X30" s="49">
        <f t="shared" si="57"/>
        <v>0</v>
      </c>
      <c r="Y30" s="49">
        <f t="shared" si="58"/>
        <v>0</v>
      </c>
      <c r="Z30" s="43">
        <f t="shared" si="59"/>
        <v>0</v>
      </c>
    </row>
    <row r="31" s="0" customFormat="1" hidden="1">
      <c r="A31" s="59"/>
      <c r="B31" s="55" t="s">
        <v>21</v>
      </c>
      <c r="C31" s="55"/>
      <c r="D31" s="55"/>
      <c r="E31" s="55"/>
      <c r="F31" s="56"/>
      <c r="G31" s="57">
        <f t="shared" si="20"/>
        <v>12830.01101</v>
      </c>
      <c r="H31" s="58">
        <f>SUM(H24:H30)</f>
        <v>0</v>
      </c>
      <c r="I31" s="57">
        <f>SUM(I24:I30)</f>
        <v>11434.6</v>
      </c>
      <c r="J31" s="58">
        <f>SUM(J24:J30)</f>
        <v>1395.41101</v>
      </c>
      <c r="K31" s="58">
        <f>SUM(K24:K30)</f>
        <v>0</v>
      </c>
      <c r="L31" s="49">
        <f t="shared" si="21"/>
        <v>12830.01101</v>
      </c>
      <c r="M31" s="49">
        <f>SUM(M24:M30)</f>
        <v>0</v>
      </c>
      <c r="N31" s="49">
        <f>SUM(N24:N30)</f>
        <v>11434.6</v>
      </c>
      <c r="O31" s="49">
        <f>SUM(O24:O30)</f>
        <v>1395.41101</v>
      </c>
      <c r="P31" s="49">
        <f>SUM(P24:P30)</f>
        <v>0</v>
      </c>
      <c r="Q31" s="49">
        <f t="shared" si="22"/>
        <v>7893.1020200000003</v>
      </c>
      <c r="R31" s="49">
        <f>SUM(R24:R30)</f>
        <v>0</v>
      </c>
      <c r="S31" s="49">
        <f>SUM(S24:S30)</f>
        <v>7040.57204</v>
      </c>
      <c r="T31" s="49">
        <f>SUM(T24:T30)</f>
        <v>852.52998000000002</v>
      </c>
      <c r="U31" s="49">
        <f>SUM(U24:U30)</f>
        <v>0</v>
      </c>
      <c r="V31" s="49">
        <f t="shared" ref="V31:V48" si="61">SUM(W31:Z31)</f>
        <v>7893.1020200000003</v>
      </c>
      <c r="W31" s="49">
        <f>SUM(W24:W30)</f>
        <v>0</v>
      </c>
      <c r="X31" s="49">
        <f>SUM(X24:X30)</f>
        <v>7040.57204</v>
      </c>
      <c r="Y31" s="49">
        <f>SUM(Y24:Y30)</f>
        <v>852.52998000000002</v>
      </c>
      <c r="Z31" s="43">
        <f>SUM(Z24:Z30)</f>
        <v>0</v>
      </c>
    </row>
    <row r="32" hidden="1">
      <c r="A32" s="60"/>
      <c r="B32" s="38" t="s">
        <v>24</v>
      </c>
      <c r="C32" s="39" t="s">
        <v>20</v>
      </c>
      <c r="D32" s="21">
        <v>2021</v>
      </c>
      <c r="E32" s="21">
        <v>2026</v>
      </c>
      <c r="F32" s="18">
        <v>2020</v>
      </c>
      <c r="G32" s="61">
        <f t="shared" si="20"/>
        <v>1900</v>
      </c>
      <c r="H32" s="62"/>
      <c r="I32" s="61">
        <v>1701.2</v>
      </c>
      <c r="J32" s="63">
        <v>198.80000000000001</v>
      </c>
      <c r="K32" s="64"/>
      <c r="L32" s="65">
        <f t="shared" si="21"/>
        <v>1900</v>
      </c>
      <c r="M32" s="65"/>
      <c r="N32" s="65">
        <v>1701.2</v>
      </c>
      <c r="O32" s="65">
        <v>198.80000000000001</v>
      </c>
      <c r="P32" s="65"/>
      <c r="Q32" s="65">
        <f t="shared" si="22"/>
        <v>1900</v>
      </c>
      <c r="R32" s="65"/>
      <c r="S32" s="65">
        <v>1701.1720399999999</v>
      </c>
      <c r="T32" s="65">
        <v>198.82795999999999</v>
      </c>
      <c r="U32" s="65"/>
      <c r="V32" s="65">
        <f t="shared" si="61"/>
        <v>1900</v>
      </c>
      <c r="W32" s="65"/>
      <c r="X32" s="65">
        <v>1701.1720399999999</v>
      </c>
      <c r="Y32" s="65">
        <v>198.82795999999999</v>
      </c>
      <c r="Z32" s="66"/>
    </row>
    <row r="33" hidden="1">
      <c r="A33" s="60"/>
      <c r="B33" s="67"/>
      <c r="C33" s="44"/>
      <c r="D33" s="21"/>
      <c r="E33" s="21"/>
      <c r="F33" s="18">
        <v>2021</v>
      </c>
      <c r="G33" s="61">
        <f t="shared" si="20"/>
        <v>1870.4000000000001</v>
      </c>
      <c r="H33" s="68"/>
      <c r="I33" s="61">
        <v>1670.4000000000001</v>
      </c>
      <c r="J33" s="68">
        <v>200</v>
      </c>
      <c r="K33" s="68"/>
      <c r="L33" s="65">
        <f t="shared" si="21"/>
        <v>1870.4000000000001</v>
      </c>
      <c r="M33" s="65"/>
      <c r="N33" s="65">
        <v>1670.4000000000001</v>
      </c>
      <c r="O33" s="65">
        <v>200</v>
      </c>
      <c r="P33" s="65"/>
      <c r="Q33" s="65">
        <f t="shared" si="22"/>
        <v>1870.4000000000001</v>
      </c>
      <c r="R33" s="65"/>
      <c r="S33" s="65">
        <v>1670.4000000000001</v>
      </c>
      <c r="T33" s="65">
        <v>200</v>
      </c>
      <c r="U33" s="65"/>
      <c r="V33" s="65">
        <f t="shared" si="61"/>
        <v>1870.4000000000001</v>
      </c>
      <c r="W33" s="65"/>
      <c r="X33" s="65">
        <v>1670.4000000000001</v>
      </c>
      <c r="Y33" s="65">
        <v>200</v>
      </c>
      <c r="Z33" s="66"/>
    </row>
    <row r="34" hidden="1">
      <c r="A34" s="60"/>
      <c r="B34" s="67"/>
      <c r="C34" s="44"/>
      <c r="D34" s="21"/>
      <c r="E34" s="21"/>
      <c r="F34" s="18">
        <v>2022</v>
      </c>
      <c r="G34" s="61">
        <f t="shared" si="20"/>
        <v>1821.5909099999999</v>
      </c>
      <c r="H34" s="62"/>
      <c r="I34" s="61">
        <v>1603</v>
      </c>
      <c r="J34" s="63">
        <v>218.59091000000001</v>
      </c>
      <c r="K34" s="64"/>
      <c r="L34" s="65">
        <f t="shared" si="21"/>
        <v>1821.5909099999999</v>
      </c>
      <c r="M34" s="65"/>
      <c r="N34" s="65">
        <v>1603</v>
      </c>
      <c r="O34" s="65">
        <v>218.59091000000001</v>
      </c>
      <c r="P34" s="65"/>
      <c r="Q34" s="65">
        <f t="shared" si="22"/>
        <v>1821.5909099999999</v>
      </c>
      <c r="R34" s="65"/>
      <c r="S34" s="65">
        <v>1603</v>
      </c>
      <c r="T34" s="65">
        <v>218.59091000000001</v>
      </c>
      <c r="U34" s="65"/>
      <c r="V34" s="65">
        <f t="shared" si="61"/>
        <v>1821.5909099999999</v>
      </c>
      <c r="W34" s="65"/>
      <c r="X34" s="65">
        <v>1603</v>
      </c>
      <c r="Y34" s="65">
        <v>218.59091000000001</v>
      </c>
      <c r="Z34" s="66"/>
    </row>
    <row r="35" ht="12.75" hidden="1">
      <c r="A35" s="60"/>
      <c r="B35" s="67"/>
      <c r="C35" s="44"/>
      <c r="D35" s="21"/>
      <c r="E35" s="21"/>
      <c r="F35" s="18">
        <v>2023</v>
      </c>
      <c r="G35" s="61">
        <f t="shared" si="20"/>
        <v>1801.1111100000001</v>
      </c>
      <c r="H35" s="68"/>
      <c r="I35" s="61">
        <v>1621</v>
      </c>
      <c r="J35" s="68">
        <v>180.11111</v>
      </c>
      <c r="K35" s="68"/>
      <c r="L35" s="65">
        <f t="shared" si="21"/>
        <v>1801.1111100000001</v>
      </c>
      <c r="M35" s="65"/>
      <c r="N35" s="65">
        <v>1621</v>
      </c>
      <c r="O35" s="65">
        <v>180.11111</v>
      </c>
      <c r="P35" s="65"/>
      <c r="Q35" s="65">
        <f t="shared" si="22"/>
        <v>1801.1111100000001</v>
      </c>
      <c r="R35" s="65"/>
      <c r="S35" s="65">
        <v>1621</v>
      </c>
      <c r="T35" s="65">
        <v>180.11111</v>
      </c>
      <c r="U35" s="65"/>
      <c r="V35" s="65">
        <f t="shared" si="61"/>
        <v>1801.1111100000001</v>
      </c>
      <c r="W35" s="65"/>
      <c r="X35" s="65">
        <v>1621</v>
      </c>
      <c r="Y35" s="65">
        <v>180.11111</v>
      </c>
      <c r="Z35" s="66"/>
    </row>
    <row r="36" ht="57" customHeight="1">
      <c r="A36" s="60"/>
      <c r="B36" s="67"/>
      <c r="C36" s="44"/>
      <c r="D36" s="21"/>
      <c r="E36" s="21"/>
      <c r="F36" s="18">
        <v>2024</v>
      </c>
      <c r="G36" s="61">
        <f t="shared" si="20"/>
        <v>1980.89888</v>
      </c>
      <c r="H36" s="62"/>
      <c r="I36" s="61">
        <v>1763</v>
      </c>
      <c r="J36" s="63">
        <v>217.89887999999999</v>
      </c>
      <c r="K36" s="64"/>
      <c r="L36" s="65">
        <f t="shared" si="21"/>
        <v>1980.89888</v>
      </c>
      <c r="M36" s="65"/>
      <c r="N36" s="65">
        <v>1763</v>
      </c>
      <c r="O36" s="65">
        <v>217.89887999999999</v>
      </c>
      <c r="P36" s="65"/>
      <c r="Q36" s="65">
        <f t="shared" si="22"/>
        <v>500</v>
      </c>
      <c r="R36" s="65"/>
      <c r="S36" s="65">
        <v>445</v>
      </c>
      <c r="T36" s="65">
        <v>55</v>
      </c>
      <c r="U36" s="65"/>
      <c r="V36" s="65">
        <f t="shared" si="61"/>
        <v>500</v>
      </c>
      <c r="W36" s="65"/>
      <c r="X36" s="65">
        <v>445</v>
      </c>
      <c r="Y36" s="65">
        <v>55</v>
      </c>
      <c r="Z36" s="66"/>
    </row>
    <row r="37" hidden="1">
      <c r="A37" s="60"/>
      <c r="B37" s="67"/>
      <c r="C37" s="44"/>
      <c r="D37" s="21"/>
      <c r="E37" s="21"/>
      <c r="F37" s="18">
        <v>2025</v>
      </c>
      <c r="G37" s="61">
        <f t="shared" si="20"/>
        <v>1720.4545499999999</v>
      </c>
      <c r="H37" s="68"/>
      <c r="I37" s="61">
        <v>1514</v>
      </c>
      <c r="J37" s="68">
        <v>206.45455000000001</v>
      </c>
      <c r="K37" s="68"/>
      <c r="L37" s="65">
        <f t="shared" si="21"/>
        <v>1720.4545499999999</v>
      </c>
      <c r="M37" s="65"/>
      <c r="N37" s="65">
        <v>1514</v>
      </c>
      <c r="O37" s="65">
        <v>206.45455000000001</v>
      </c>
      <c r="P37" s="65"/>
      <c r="Q37" s="65">
        <f t="shared" si="22"/>
        <v>0</v>
      </c>
      <c r="R37" s="65"/>
      <c r="S37" s="65"/>
      <c r="T37" s="65"/>
      <c r="U37" s="65"/>
      <c r="V37" s="65">
        <f t="shared" si="61"/>
        <v>0</v>
      </c>
      <c r="W37" s="65"/>
      <c r="X37" s="65"/>
      <c r="Y37" s="65"/>
      <c r="Z37" s="66"/>
    </row>
    <row r="38" hidden="1">
      <c r="A38" s="60"/>
      <c r="B38" s="67"/>
      <c r="C38" s="54"/>
      <c r="D38" s="21"/>
      <c r="E38" s="21"/>
      <c r="F38" s="18">
        <v>2026</v>
      </c>
      <c r="G38" s="61">
        <f t="shared" si="20"/>
        <v>1735.55556</v>
      </c>
      <c r="H38" s="62"/>
      <c r="I38" s="61">
        <v>1562</v>
      </c>
      <c r="J38" s="63">
        <v>173.55556000000001</v>
      </c>
      <c r="K38" s="64"/>
      <c r="L38" s="65">
        <f t="shared" si="21"/>
        <v>1735.55556</v>
      </c>
      <c r="M38" s="65"/>
      <c r="N38" s="65">
        <v>1562</v>
      </c>
      <c r="O38" s="65">
        <v>173.55556000000001</v>
      </c>
      <c r="P38" s="65"/>
      <c r="Q38" s="65">
        <f t="shared" si="22"/>
        <v>0</v>
      </c>
      <c r="R38" s="65"/>
      <c r="S38" s="65"/>
      <c r="T38" s="65"/>
      <c r="U38" s="65"/>
      <c r="V38" s="65">
        <f t="shared" si="61"/>
        <v>0</v>
      </c>
      <c r="W38" s="65"/>
      <c r="X38" s="65"/>
      <c r="Y38" s="65"/>
      <c r="Z38" s="66"/>
    </row>
    <row r="39" hidden="1">
      <c r="A39" s="60"/>
      <c r="B39" s="55" t="s">
        <v>21</v>
      </c>
      <c r="C39" s="55"/>
      <c r="D39" s="55"/>
      <c r="E39" s="55"/>
      <c r="F39" s="56"/>
      <c r="G39" s="57">
        <f t="shared" si="20"/>
        <v>12830.01101</v>
      </c>
      <c r="H39" s="58">
        <f>SUM(H32:H38)</f>
        <v>0</v>
      </c>
      <c r="I39" s="57">
        <f>SUM(I32:I38)</f>
        <v>11434.6</v>
      </c>
      <c r="J39" s="58">
        <f>SUM(J32:J38)</f>
        <v>1395.41101</v>
      </c>
      <c r="K39" s="58">
        <f>SUM(K32:K38)</f>
        <v>0</v>
      </c>
      <c r="L39" s="69">
        <f t="shared" si="21"/>
        <v>12830.01101</v>
      </c>
      <c r="M39" s="69">
        <f>SUM(M32:M38)</f>
        <v>0</v>
      </c>
      <c r="N39" s="69">
        <f>SUM(N32:N38)</f>
        <v>11434.6</v>
      </c>
      <c r="O39" s="69">
        <f>SUM(O32:O38)</f>
        <v>1395.41101</v>
      </c>
      <c r="P39" s="69">
        <f>SUM(P32:P38)</f>
        <v>0</v>
      </c>
      <c r="Q39" s="69">
        <f t="shared" si="22"/>
        <v>7893.1020200000003</v>
      </c>
      <c r="R39" s="69">
        <f>SUM(R32:R38)</f>
        <v>0</v>
      </c>
      <c r="S39" s="69">
        <f>SUM(S32:S38)</f>
        <v>7040.57204</v>
      </c>
      <c r="T39" s="69">
        <f>SUM(T32:T38)</f>
        <v>852.52998000000002</v>
      </c>
      <c r="U39" s="69">
        <f>SUM(U32:U38)</f>
        <v>0</v>
      </c>
      <c r="V39" s="69">
        <f t="shared" si="61"/>
        <v>7893.1020200000003</v>
      </c>
      <c r="W39" s="49">
        <f>SUM(W32:W38)</f>
        <v>0</v>
      </c>
      <c r="X39" s="49">
        <f>SUM(X32:X38)</f>
        <v>7040.57204</v>
      </c>
      <c r="Y39" s="49">
        <f>SUM(Y32:Y38)</f>
        <v>852.52998000000002</v>
      </c>
      <c r="Z39" s="43">
        <f>SUM(Z32:Z38)</f>
        <v>0</v>
      </c>
    </row>
    <row r="40" hidden="1">
      <c r="A40" s="60"/>
      <c r="B40" s="38" t="s">
        <v>25</v>
      </c>
      <c r="C40" s="39" t="s">
        <v>26</v>
      </c>
      <c r="D40" s="21">
        <v>2021</v>
      </c>
      <c r="E40" s="21">
        <v>2026</v>
      </c>
      <c r="F40" s="18">
        <v>2020</v>
      </c>
      <c r="G40" s="61">
        <f t="shared" si="20"/>
        <v>0</v>
      </c>
      <c r="H40" s="61"/>
      <c r="I40" s="61"/>
      <c r="J40" s="61"/>
      <c r="K40" s="61"/>
      <c r="L40" s="70">
        <f t="shared" si="21"/>
        <v>0</v>
      </c>
      <c r="M40" s="70"/>
      <c r="N40" s="70"/>
      <c r="O40" s="70"/>
      <c r="P40" s="70"/>
      <c r="Q40" s="70">
        <f t="shared" si="22"/>
        <v>0</v>
      </c>
      <c r="R40" s="70"/>
      <c r="S40" s="70"/>
      <c r="T40" s="70"/>
      <c r="U40" s="70"/>
      <c r="V40" s="70">
        <f t="shared" si="61"/>
        <v>0</v>
      </c>
      <c r="W40" s="71"/>
      <c r="X40" s="65"/>
      <c r="Y40" s="65"/>
      <c r="Z40" s="66"/>
    </row>
    <row r="41" ht="12.75" hidden="1" customHeight="1">
      <c r="A41" s="60"/>
      <c r="B41" s="67"/>
      <c r="C41" s="44"/>
      <c r="D41" s="21"/>
      <c r="E41" s="21"/>
      <c r="F41" s="18">
        <v>2021</v>
      </c>
      <c r="G41" s="61">
        <f t="shared" si="20"/>
        <v>0</v>
      </c>
      <c r="H41" s="61"/>
      <c r="I41" s="61"/>
      <c r="J41" s="61"/>
      <c r="K41" s="61"/>
      <c r="L41" s="70">
        <f t="shared" si="21"/>
        <v>0</v>
      </c>
      <c r="M41" s="70"/>
      <c r="N41" s="70"/>
      <c r="O41" s="70"/>
      <c r="P41" s="70"/>
      <c r="Q41" s="70">
        <f t="shared" si="22"/>
        <v>0</v>
      </c>
      <c r="R41" s="70"/>
      <c r="S41" s="70"/>
      <c r="T41" s="70"/>
      <c r="U41" s="70"/>
      <c r="V41" s="70">
        <f t="shared" si="61"/>
        <v>0</v>
      </c>
      <c r="W41" s="71"/>
      <c r="X41" s="65"/>
      <c r="Y41" s="65"/>
      <c r="Z41" s="66"/>
    </row>
    <row r="42" hidden="1">
      <c r="A42" s="60"/>
      <c r="B42" s="67"/>
      <c r="C42" s="44"/>
      <c r="D42" s="21"/>
      <c r="E42" s="21"/>
      <c r="F42" s="18">
        <v>2022</v>
      </c>
      <c r="G42" s="61">
        <f t="shared" si="20"/>
        <v>0</v>
      </c>
      <c r="H42" s="61"/>
      <c r="I42" s="61"/>
      <c r="J42" s="61"/>
      <c r="K42" s="61"/>
      <c r="L42" s="70">
        <f t="shared" si="21"/>
        <v>0</v>
      </c>
      <c r="M42" s="70"/>
      <c r="N42" s="70"/>
      <c r="O42" s="70"/>
      <c r="P42" s="70"/>
      <c r="Q42" s="70">
        <f t="shared" si="22"/>
        <v>0</v>
      </c>
      <c r="R42" s="70"/>
      <c r="S42" s="70"/>
      <c r="T42" s="70"/>
      <c r="U42" s="70"/>
      <c r="V42" s="70">
        <f t="shared" si="61"/>
        <v>0</v>
      </c>
      <c r="W42" s="71"/>
      <c r="X42" s="65"/>
      <c r="Y42" s="65"/>
      <c r="Z42" s="66"/>
    </row>
    <row r="43" ht="12.75" hidden="1">
      <c r="A43" s="60"/>
      <c r="B43" s="67"/>
      <c r="C43" s="44"/>
      <c r="D43" s="21"/>
      <c r="E43" s="21"/>
      <c r="F43" s="18">
        <v>2023</v>
      </c>
      <c r="G43" s="61">
        <f t="shared" si="20"/>
        <v>0</v>
      </c>
      <c r="H43" s="61"/>
      <c r="I43" s="61"/>
      <c r="J43" s="61"/>
      <c r="K43" s="61"/>
      <c r="L43" s="70">
        <f t="shared" si="21"/>
        <v>0</v>
      </c>
      <c r="M43" s="70"/>
      <c r="N43" s="70"/>
      <c r="O43" s="70"/>
      <c r="P43" s="70"/>
      <c r="Q43" s="70">
        <f t="shared" si="22"/>
        <v>0</v>
      </c>
      <c r="R43" s="70"/>
      <c r="S43" s="70"/>
      <c r="T43" s="70"/>
      <c r="U43" s="70"/>
      <c r="V43" s="70">
        <f t="shared" si="61"/>
        <v>0</v>
      </c>
      <c r="W43" s="71"/>
      <c r="X43" s="65"/>
      <c r="Y43" s="65"/>
      <c r="Z43" s="66"/>
    </row>
    <row r="44" ht="12.75" hidden="1">
      <c r="A44" s="60"/>
      <c r="B44" s="67"/>
      <c r="C44" s="44"/>
      <c r="D44" s="21"/>
      <c r="E44" s="21"/>
      <c r="F44" s="18">
        <v>2024</v>
      </c>
      <c r="G44" s="72">
        <f t="shared" si="20"/>
        <v>0</v>
      </c>
      <c r="H44" s="72"/>
      <c r="I44" s="72"/>
      <c r="J44" s="72"/>
      <c r="K44" s="72"/>
      <c r="L44" s="73">
        <f t="shared" si="21"/>
        <v>0</v>
      </c>
      <c r="M44" s="73"/>
      <c r="N44" s="73"/>
      <c r="O44" s="73"/>
      <c r="P44" s="73"/>
      <c r="Q44" s="73">
        <f t="shared" si="22"/>
        <v>0</v>
      </c>
      <c r="R44" s="73"/>
      <c r="S44" s="73"/>
      <c r="T44" s="73"/>
      <c r="U44" s="73"/>
      <c r="V44" s="73">
        <f t="shared" si="61"/>
        <v>0</v>
      </c>
      <c r="W44" s="74"/>
      <c r="X44" s="66"/>
      <c r="Y44" s="66"/>
      <c r="Z44" s="66"/>
    </row>
    <row r="45" hidden="1">
      <c r="A45" s="60"/>
      <c r="B45" s="67"/>
      <c r="C45" s="44"/>
      <c r="D45" s="21"/>
      <c r="E45" s="21"/>
      <c r="F45" s="18">
        <v>2025</v>
      </c>
      <c r="G45" s="72">
        <f t="shared" si="20"/>
        <v>0</v>
      </c>
      <c r="H45" s="72"/>
      <c r="I45" s="72"/>
      <c r="J45" s="72"/>
      <c r="K45" s="72"/>
      <c r="L45" s="73">
        <f t="shared" si="21"/>
        <v>0</v>
      </c>
      <c r="M45" s="73"/>
      <c r="N45" s="73"/>
      <c r="O45" s="73"/>
      <c r="P45" s="73"/>
      <c r="Q45" s="73">
        <f t="shared" si="22"/>
        <v>0</v>
      </c>
      <c r="R45" s="73"/>
      <c r="S45" s="73"/>
      <c r="T45" s="73"/>
      <c r="U45" s="73"/>
      <c r="V45" s="73">
        <f t="shared" si="61"/>
        <v>0</v>
      </c>
      <c r="W45" s="74"/>
      <c r="X45" s="66"/>
      <c r="Y45" s="66"/>
      <c r="Z45" s="66"/>
    </row>
    <row r="46" hidden="1">
      <c r="A46" s="60"/>
      <c r="B46" s="67"/>
      <c r="C46" s="54"/>
      <c r="D46" s="21"/>
      <c r="E46" s="21"/>
      <c r="F46" s="18">
        <v>2026</v>
      </c>
      <c r="G46" s="72">
        <f t="shared" si="20"/>
        <v>0</v>
      </c>
      <c r="H46" s="72"/>
      <c r="I46" s="72"/>
      <c r="J46" s="72"/>
      <c r="K46" s="72"/>
      <c r="L46" s="73">
        <f t="shared" si="21"/>
        <v>0</v>
      </c>
      <c r="M46" s="73"/>
      <c r="N46" s="73"/>
      <c r="O46" s="73"/>
      <c r="P46" s="73"/>
      <c r="Q46" s="73">
        <f t="shared" si="22"/>
        <v>0</v>
      </c>
      <c r="R46" s="73"/>
      <c r="S46" s="73"/>
      <c r="T46" s="73"/>
      <c r="U46" s="73"/>
      <c r="V46" s="73">
        <f t="shared" si="61"/>
        <v>0</v>
      </c>
      <c r="W46" s="74"/>
      <c r="X46" s="66"/>
      <c r="Y46" s="66"/>
      <c r="Z46" s="66"/>
    </row>
    <row r="47" hidden="1">
      <c r="A47" s="60"/>
      <c r="B47" s="55" t="s">
        <v>21</v>
      </c>
      <c r="C47" s="55"/>
      <c r="D47" s="55"/>
      <c r="E47" s="55"/>
      <c r="F47" s="56"/>
      <c r="G47" s="75">
        <f t="shared" si="20"/>
        <v>0</v>
      </c>
      <c r="H47" s="75">
        <f>SUM(H40:H46)</f>
        <v>0</v>
      </c>
      <c r="I47" s="75">
        <f>SUM(I40:I46)</f>
        <v>0</v>
      </c>
      <c r="J47" s="75">
        <f>SUM(J40:J46)</f>
        <v>0</v>
      </c>
      <c r="K47" s="75">
        <f>SUM(K40:K46)</f>
        <v>0</v>
      </c>
      <c r="L47" s="75">
        <f t="shared" si="21"/>
        <v>0</v>
      </c>
      <c r="M47" s="75">
        <f>SUM(M40:M46)</f>
        <v>0</v>
      </c>
      <c r="N47" s="75">
        <f>SUM(N40:N46)</f>
        <v>0</v>
      </c>
      <c r="O47" s="75">
        <f>SUM(O40:O46)</f>
        <v>0</v>
      </c>
      <c r="P47" s="75">
        <f>SUM(P40:P46)</f>
        <v>0</v>
      </c>
      <c r="Q47" s="75">
        <f t="shared" si="22"/>
        <v>0</v>
      </c>
      <c r="R47" s="75">
        <f>SUM(R40:R46)</f>
        <v>0</v>
      </c>
      <c r="S47" s="75">
        <f>SUM(S40:S46)</f>
        <v>0</v>
      </c>
      <c r="T47" s="75">
        <f>SUM(T40:T46)</f>
        <v>0</v>
      </c>
      <c r="U47" s="75">
        <f>SUM(U40:U46)</f>
        <v>0</v>
      </c>
      <c r="V47" s="75">
        <f t="shared" si="61"/>
        <v>0</v>
      </c>
      <c r="W47" s="76">
        <f>SUM(W40:W46)</f>
        <v>0</v>
      </c>
      <c r="X47" s="43">
        <f>SUM(X40:X46)</f>
        <v>0</v>
      </c>
      <c r="Y47" s="43">
        <f>SUM(Y40:Y46)</f>
        <v>0</v>
      </c>
      <c r="Z47" s="43">
        <f>SUM(Z40:Z46)</f>
        <v>0</v>
      </c>
    </row>
    <row r="48" ht="13.5" hidden="1">
      <c r="A48" s="77">
        <v>2</v>
      </c>
      <c r="B48" s="78" t="s">
        <v>27</v>
      </c>
      <c r="C48" s="39" t="s">
        <v>28</v>
      </c>
      <c r="D48" s="21">
        <v>2021</v>
      </c>
      <c r="E48" s="21">
        <v>2026</v>
      </c>
      <c r="F48" s="18">
        <v>2020</v>
      </c>
      <c r="G48" s="72">
        <f t="shared" si="20"/>
        <v>0</v>
      </c>
      <c r="H48" s="79">
        <f t="shared" ref="H48:H51" si="62">H56+H64+H72+H80+H88+H96</f>
        <v>0</v>
      </c>
      <c r="I48" s="79">
        <f t="shared" ref="I48:I51" si="63">I56+I64+I72+I80+I88+I96</f>
        <v>0</v>
      </c>
      <c r="J48" s="79">
        <f t="shared" ref="J48:J51" si="64">J56+J64+J72+J80+J88+J96</f>
        <v>0</v>
      </c>
      <c r="K48" s="79">
        <f t="shared" ref="K48:K51" si="65">K56+K64+K72+K80+K88+K96</f>
        <v>0</v>
      </c>
      <c r="L48" s="73">
        <f t="shared" si="21"/>
        <v>0</v>
      </c>
      <c r="M48" s="80">
        <f t="shared" ref="M48:M51" si="66">M56+M64+M72+M80+M88+M96</f>
        <v>0</v>
      </c>
      <c r="N48" s="80">
        <f t="shared" ref="N48:N51" si="67">N56+N64+N72+N80+N88+N96</f>
        <v>0</v>
      </c>
      <c r="O48" s="80">
        <f t="shared" ref="O48:O51" si="68">O56+O64+O72+O80+O88+O96</f>
        <v>0</v>
      </c>
      <c r="P48" s="80">
        <f t="shared" ref="P48:P51" si="69">P56+P64+P72+P80+P88+P96</f>
        <v>0</v>
      </c>
      <c r="Q48" s="73">
        <f t="shared" si="22"/>
        <v>0</v>
      </c>
      <c r="R48" s="80">
        <f t="shared" ref="R48:R51" si="70">R56+R64+R72+R80+R88+R96</f>
        <v>0</v>
      </c>
      <c r="S48" s="80">
        <f t="shared" ref="S48:S51" si="71">S56+S64+S72+S80+S88+S96</f>
        <v>0</v>
      </c>
      <c r="T48" s="80">
        <f t="shared" ref="T48:T51" si="72">T56+T64+T72+T80+T88+T96</f>
        <v>0</v>
      </c>
      <c r="U48" s="80">
        <f t="shared" ref="U48:U51" si="73">U56+U64+U72+U80+U88+U96</f>
        <v>0</v>
      </c>
      <c r="V48" s="73">
        <f t="shared" si="61"/>
        <v>0</v>
      </c>
      <c r="W48" s="81">
        <f t="shared" ref="W48:W51" si="74">W56+W64+W72+W80+W88+W96</f>
        <v>0</v>
      </c>
      <c r="X48" s="82">
        <f t="shared" ref="X48:X51" si="75">X56+X64+X72+X80+X88+X96</f>
        <v>0</v>
      </c>
      <c r="Y48" s="82">
        <f t="shared" ref="Y48:Y51" si="76">Y56+Y64+Y72+Y80+Y88+Y96</f>
        <v>0</v>
      </c>
      <c r="Z48" s="82">
        <f t="shared" ref="Z48:Z51" si="77">Z56+Z64+Z72+Z80+Z88+Z96</f>
        <v>0</v>
      </c>
    </row>
    <row r="49" ht="13.5" hidden="1">
      <c r="A49" s="77"/>
      <c r="B49" s="78"/>
      <c r="C49" s="44"/>
      <c r="D49" s="21"/>
      <c r="E49" s="21"/>
      <c r="F49" s="18">
        <v>2021</v>
      </c>
      <c r="G49" s="72">
        <f t="shared" si="20"/>
        <v>0</v>
      </c>
      <c r="H49" s="79">
        <f t="shared" si="62"/>
        <v>0</v>
      </c>
      <c r="I49" s="79">
        <f t="shared" si="63"/>
        <v>0</v>
      </c>
      <c r="J49" s="79">
        <f t="shared" si="64"/>
        <v>0</v>
      </c>
      <c r="K49" s="79">
        <f t="shared" si="65"/>
        <v>0</v>
      </c>
      <c r="L49" s="73">
        <f t="shared" si="21"/>
        <v>0</v>
      </c>
      <c r="M49" s="80">
        <f t="shared" si="66"/>
        <v>0</v>
      </c>
      <c r="N49" s="80">
        <f t="shared" si="67"/>
        <v>0</v>
      </c>
      <c r="O49" s="80">
        <f t="shared" si="68"/>
        <v>0</v>
      </c>
      <c r="P49" s="80">
        <f t="shared" si="69"/>
        <v>0</v>
      </c>
      <c r="Q49" s="73">
        <f t="shared" si="22"/>
        <v>0</v>
      </c>
      <c r="R49" s="80">
        <f t="shared" si="70"/>
        <v>0</v>
      </c>
      <c r="S49" s="80">
        <f t="shared" si="71"/>
        <v>0</v>
      </c>
      <c r="T49" s="80">
        <f t="shared" si="72"/>
        <v>0</v>
      </c>
      <c r="U49" s="80">
        <f t="shared" si="73"/>
        <v>0</v>
      </c>
      <c r="V49" s="73">
        <f t="shared" ref="V49:V51" si="78">V57+V65+V73+V81+V89+V97</f>
        <v>0</v>
      </c>
      <c r="W49" s="81">
        <f t="shared" si="74"/>
        <v>0</v>
      </c>
      <c r="X49" s="82">
        <f t="shared" si="75"/>
        <v>0</v>
      </c>
      <c r="Y49" s="82">
        <f t="shared" si="76"/>
        <v>0</v>
      </c>
      <c r="Z49" s="82">
        <f t="shared" si="77"/>
        <v>0</v>
      </c>
    </row>
    <row r="50" ht="13.5" hidden="1">
      <c r="A50" s="77"/>
      <c r="B50" s="78"/>
      <c r="C50" s="44"/>
      <c r="D50" s="21"/>
      <c r="E50" s="21"/>
      <c r="F50" s="18">
        <v>2022</v>
      </c>
      <c r="G50" s="72">
        <f t="shared" si="20"/>
        <v>0</v>
      </c>
      <c r="H50" s="79">
        <f t="shared" si="62"/>
        <v>0</v>
      </c>
      <c r="I50" s="79">
        <f t="shared" si="63"/>
        <v>0</v>
      </c>
      <c r="J50" s="79">
        <f t="shared" si="64"/>
        <v>0</v>
      </c>
      <c r="K50" s="79">
        <f t="shared" si="65"/>
        <v>0</v>
      </c>
      <c r="L50" s="73">
        <f t="shared" si="21"/>
        <v>0</v>
      </c>
      <c r="M50" s="80">
        <f t="shared" si="66"/>
        <v>0</v>
      </c>
      <c r="N50" s="80">
        <f t="shared" si="67"/>
        <v>0</v>
      </c>
      <c r="O50" s="80">
        <f t="shared" si="68"/>
        <v>0</v>
      </c>
      <c r="P50" s="80">
        <f t="shared" si="69"/>
        <v>0</v>
      </c>
      <c r="Q50" s="73">
        <f t="shared" si="22"/>
        <v>0</v>
      </c>
      <c r="R50" s="80">
        <f t="shared" si="70"/>
        <v>0</v>
      </c>
      <c r="S50" s="80">
        <f t="shared" si="71"/>
        <v>0</v>
      </c>
      <c r="T50" s="80">
        <f t="shared" si="72"/>
        <v>0</v>
      </c>
      <c r="U50" s="80">
        <f t="shared" si="73"/>
        <v>0</v>
      </c>
      <c r="V50" s="73">
        <f t="shared" si="78"/>
        <v>0</v>
      </c>
      <c r="W50" s="81">
        <f t="shared" si="74"/>
        <v>0</v>
      </c>
      <c r="X50" s="82">
        <f t="shared" si="75"/>
        <v>0</v>
      </c>
      <c r="Y50" s="82">
        <f t="shared" si="76"/>
        <v>0</v>
      </c>
      <c r="Z50" s="82">
        <f t="shared" si="77"/>
        <v>0</v>
      </c>
    </row>
    <row r="51" ht="12.75" hidden="1">
      <c r="A51" s="77"/>
      <c r="B51" s="78"/>
      <c r="C51" s="44"/>
      <c r="D51" s="21"/>
      <c r="E51" s="21"/>
      <c r="F51" s="18">
        <v>2023</v>
      </c>
      <c r="G51" s="72">
        <f t="shared" si="20"/>
        <v>0</v>
      </c>
      <c r="H51" s="79">
        <f t="shared" si="62"/>
        <v>0</v>
      </c>
      <c r="I51" s="79">
        <f t="shared" si="63"/>
        <v>0</v>
      </c>
      <c r="J51" s="79">
        <f t="shared" si="64"/>
        <v>0</v>
      </c>
      <c r="K51" s="79">
        <f t="shared" si="65"/>
        <v>0</v>
      </c>
      <c r="L51" s="73">
        <f t="shared" si="21"/>
        <v>0</v>
      </c>
      <c r="M51" s="80">
        <f t="shared" si="66"/>
        <v>0</v>
      </c>
      <c r="N51" s="80">
        <f t="shared" si="67"/>
        <v>0</v>
      </c>
      <c r="O51" s="80">
        <f t="shared" si="68"/>
        <v>0</v>
      </c>
      <c r="P51" s="80">
        <f t="shared" si="69"/>
        <v>0</v>
      </c>
      <c r="Q51" s="73">
        <f t="shared" si="22"/>
        <v>0</v>
      </c>
      <c r="R51" s="80">
        <f t="shared" si="70"/>
        <v>0</v>
      </c>
      <c r="S51" s="80">
        <f t="shared" si="71"/>
        <v>0</v>
      </c>
      <c r="T51" s="80">
        <f t="shared" si="72"/>
        <v>0</v>
      </c>
      <c r="U51" s="80">
        <f t="shared" si="73"/>
        <v>0</v>
      </c>
      <c r="V51" s="73">
        <f t="shared" si="78"/>
        <v>0</v>
      </c>
      <c r="W51" s="81">
        <f t="shared" si="74"/>
        <v>0</v>
      </c>
      <c r="X51" s="82">
        <f t="shared" si="75"/>
        <v>0</v>
      </c>
      <c r="Y51" s="82">
        <f t="shared" si="76"/>
        <v>0</v>
      </c>
      <c r="Z51" s="82">
        <f t="shared" si="77"/>
        <v>0</v>
      </c>
    </row>
    <row r="52" ht="13.5" hidden="1">
      <c r="A52" s="77"/>
      <c r="B52" s="78"/>
      <c r="C52" s="44"/>
      <c r="D52" s="21"/>
      <c r="E52" s="21"/>
      <c r="F52" s="18">
        <v>2024</v>
      </c>
      <c r="G52" s="72">
        <f t="shared" si="20"/>
        <v>0</v>
      </c>
      <c r="H52" s="79">
        <f t="shared" ref="H52:H54" si="79">H60+H68+H76+H84+H92+H100</f>
        <v>0</v>
      </c>
      <c r="I52" s="79">
        <f t="shared" ref="I52:I54" si="80">I60+I68+I76+I84+I92+I100</f>
        <v>0</v>
      </c>
      <c r="J52" s="79">
        <f t="shared" ref="J52:J54" si="81">J60+J68+J76+J84+J92+J100</f>
        <v>0</v>
      </c>
      <c r="K52" s="79">
        <f t="shared" ref="K52:K54" si="82">K60+K68+K76+K84+K92+K100</f>
        <v>0</v>
      </c>
      <c r="L52" s="73">
        <f t="shared" si="21"/>
        <v>0</v>
      </c>
      <c r="M52" s="80">
        <f t="shared" ref="M52:M54" si="83">M60+M68+M76+M84+M92+M100</f>
        <v>0</v>
      </c>
      <c r="N52" s="80">
        <f t="shared" ref="N52:N54" si="84">N60+N68+N76+N84+N92+N100</f>
        <v>0</v>
      </c>
      <c r="O52" s="80">
        <f t="shared" ref="O52:O54" si="85">O60+O68+O76+O84+O92+O100</f>
        <v>0</v>
      </c>
      <c r="P52" s="80">
        <f t="shared" ref="P52:P54" si="86">P60+P68+P76+P84+P92+P100</f>
        <v>0</v>
      </c>
      <c r="Q52" s="73">
        <f t="shared" si="22"/>
        <v>0</v>
      </c>
      <c r="R52" s="80">
        <f t="shared" ref="R52:R54" si="87">R60+R68+R76+R84+R92+R100</f>
        <v>0</v>
      </c>
      <c r="S52" s="80">
        <f t="shared" ref="S52:S54" si="88">S60+S68+S76+S84+S92+S100</f>
        <v>0</v>
      </c>
      <c r="T52" s="80">
        <f t="shared" ref="T52:T54" si="89">T60+T68+T76+T84+T92+T100</f>
        <v>0</v>
      </c>
      <c r="U52" s="80">
        <f t="shared" ref="U52:U54" si="90">U60+U68+U76+U84+U92+U100</f>
        <v>0</v>
      </c>
      <c r="V52" s="73">
        <f t="shared" ref="V52:V54" si="91">V60+V68+V76+V84+V92+V100</f>
        <v>0</v>
      </c>
      <c r="W52" s="81">
        <f t="shared" ref="W52:W54" si="92">W60+W68+W76+W84+W92+W100</f>
        <v>0</v>
      </c>
      <c r="X52" s="82">
        <f t="shared" ref="X52:X54" si="93">X60+X68+X76+X84+X92+X100</f>
        <v>0</v>
      </c>
      <c r="Y52" s="82">
        <f t="shared" ref="Y52:Y54" si="94">Y60+Y68+Y76+Y84+Y92+Y100</f>
        <v>0</v>
      </c>
      <c r="Z52" s="82">
        <f t="shared" ref="Z52:Z54" si="95">Z60+Z68+Z76+Z84+Z92+Z100</f>
        <v>0</v>
      </c>
    </row>
    <row r="53" ht="13.5" hidden="1">
      <c r="A53" s="77"/>
      <c r="B53" s="78"/>
      <c r="C53" s="44"/>
      <c r="D53" s="21"/>
      <c r="E53" s="21"/>
      <c r="F53" s="18">
        <v>2025</v>
      </c>
      <c r="G53" s="72">
        <f t="shared" si="20"/>
        <v>0</v>
      </c>
      <c r="H53" s="79">
        <f t="shared" si="79"/>
        <v>0</v>
      </c>
      <c r="I53" s="79">
        <f t="shared" si="80"/>
        <v>0</v>
      </c>
      <c r="J53" s="79">
        <f t="shared" si="81"/>
        <v>0</v>
      </c>
      <c r="K53" s="79">
        <f t="shared" si="82"/>
        <v>0</v>
      </c>
      <c r="L53" s="73">
        <f t="shared" si="21"/>
        <v>0</v>
      </c>
      <c r="M53" s="80">
        <f t="shared" si="83"/>
        <v>0</v>
      </c>
      <c r="N53" s="80">
        <f t="shared" si="84"/>
        <v>0</v>
      </c>
      <c r="O53" s="80">
        <f t="shared" si="85"/>
        <v>0</v>
      </c>
      <c r="P53" s="80">
        <f t="shared" si="86"/>
        <v>0</v>
      </c>
      <c r="Q53" s="73">
        <f t="shared" si="22"/>
        <v>0</v>
      </c>
      <c r="R53" s="80">
        <f t="shared" si="87"/>
        <v>0</v>
      </c>
      <c r="S53" s="80">
        <f t="shared" si="88"/>
        <v>0</v>
      </c>
      <c r="T53" s="80">
        <f t="shared" si="89"/>
        <v>0</v>
      </c>
      <c r="U53" s="80">
        <f t="shared" si="90"/>
        <v>0</v>
      </c>
      <c r="V53" s="73">
        <f t="shared" si="91"/>
        <v>0</v>
      </c>
      <c r="W53" s="81">
        <f t="shared" si="92"/>
        <v>0</v>
      </c>
      <c r="X53" s="82">
        <f t="shared" si="93"/>
        <v>0</v>
      </c>
      <c r="Y53" s="82">
        <f t="shared" si="94"/>
        <v>0</v>
      </c>
      <c r="Z53" s="82">
        <f t="shared" si="95"/>
        <v>0</v>
      </c>
    </row>
    <row r="54" ht="13.5" hidden="1">
      <c r="A54" s="77"/>
      <c r="B54" s="78"/>
      <c r="C54" s="54"/>
      <c r="D54" s="21"/>
      <c r="E54" s="21"/>
      <c r="F54" s="18">
        <v>2026</v>
      </c>
      <c r="G54" s="72">
        <f t="shared" si="20"/>
        <v>0</v>
      </c>
      <c r="H54" s="79">
        <f t="shared" si="79"/>
        <v>0</v>
      </c>
      <c r="I54" s="79">
        <f t="shared" si="80"/>
        <v>0</v>
      </c>
      <c r="J54" s="79">
        <f t="shared" si="81"/>
        <v>0</v>
      </c>
      <c r="K54" s="79">
        <f t="shared" si="82"/>
        <v>0</v>
      </c>
      <c r="L54" s="73">
        <f t="shared" si="21"/>
        <v>0</v>
      </c>
      <c r="M54" s="80">
        <f t="shared" si="83"/>
        <v>0</v>
      </c>
      <c r="N54" s="80">
        <f t="shared" si="84"/>
        <v>0</v>
      </c>
      <c r="O54" s="80">
        <f t="shared" si="85"/>
        <v>0</v>
      </c>
      <c r="P54" s="80">
        <f t="shared" si="86"/>
        <v>0</v>
      </c>
      <c r="Q54" s="73">
        <f t="shared" si="22"/>
        <v>0</v>
      </c>
      <c r="R54" s="80">
        <f t="shared" si="87"/>
        <v>0</v>
      </c>
      <c r="S54" s="80">
        <f t="shared" si="88"/>
        <v>0</v>
      </c>
      <c r="T54" s="80">
        <f t="shared" si="89"/>
        <v>0</v>
      </c>
      <c r="U54" s="80">
        <f t="shared" si="90"/>
        <v>0</v>
      </c>
      <c r="V54" s="73">
        <f t="shared" si="91"/>
        <v>0</v>
      </c>
      <c r="W54" s="81">
        <f t="shared" si="92"/>
        <v>0</v>
      </c>
      <c r="X54" s="82">
        <f t="shared" si="93"/>
        <v>0</v>
      </c>
      <c r="Y54" s="82">
        <f t="shared" si="94"/>
        <v>0</v>
      </c>
      <c r="Z54" s="82">
        <f t="shared" si="95"/>
        <v>0</v>
      </c>
    </row>
    <row r="55" hidden="1">
      <c r="A55" s="77"/>
      <c r="B55" s="55" t="s">
        <v>21</v>
      </c>
      <c r="C55" s="55"/>
      <c r="D55" s="55"/>
      <c r="E55" s="55"/>
      <c r="F55" s="56"/>
      <c r="G55" s="75">
        <f t="shared" si="20"/>
        <v>0</v>
      </c>
      <c r="H55" s="75">
        <f>SUM(H48:H54)</f>
        <v>0</v>
      </c>
      <c r="I55" s="75">
        <f>SUM(I48:I54)</f>
        <v>0</v>
      </c>
      <c r="J55" s="75">
        <f>SUM(J48:J54)</f>
        <v>0</v>
      </c>
      <c r="K55" s="75">
        <f>SUM(K48:K54)</f>
        <v>0</v>
      </c>
      <c r="L55" s="75">
        <f t="shared" si="21"/>
        <v>0</v>
      </c>
      <c r="M55" s="75">
        <f>SUM(M48:M54)</f>
        <v>0</v>
      </c>
      <c r="N55" s="75">
        <f>SUM(N48:N54)</f>
        <v>0</v>
      </c>
      <c r="O55" s="75">
        <f>SUM(O48:O54)</f>
        <v>0</v>
      </c>
      <c r="P55" s="75">
        <f>SUM(P48:P54)</f>
        <v>0</v>
      </c>
      <c r="Q55" s="75">
        <f t="shared" si="22"/>
        <v>0</v>
      </c>
      <c r="R55" s="75">
        <f>SUM(R48:R54)</f>
        <v>0</v>
      </c>
      <c r="S55" s="75">
        <f>SUM(S48:S54)</f>
        <v>0</v>
      </c>
      <c r="T55" s="75">
        <f>SUM(T48:T54)</f>
        <v>0</v>
      </c>
      <c r="U55" s="75">
        <f>SUM(U48:U54)</f>
        <v>0</v>
      </c>
      <c r="V55" s="75">
        <f t="shared" ref="V55:V99" si="96">SUM(W55:Z55)</f>
        <v>0</v>
      </c>
      <c r="W55" s="76">
        <f>SUM(W48:W54)</f>
        <v>0</v>
      </c>
      <c r="X55" s="43">
        <f>SUM(X48:X54)</f>
        <v>0</v>
      </c>
      <c r="Y55" s="43">
        <f>SUM(Y48:Y54)</f>
        <v>0</v>
      </c>
      <c r="Z55" s="43">
        <f>SUM(Z48:Z54)</f>
        <v>0</v>
      </c>
    </row>
    <row r="56" hidden="1">
      <c r="A56" s="60"/>
      <c r="B56" s="67" t="s">
        <v>29</v>
      </c>
      <c r="C56" s="39" t="s">
        <v>28</v>
      </c>
      <c r="D56" s="21">
        <v>2021</v>
      </c>
      <c r="E56" s="21">
        <v>2026</v>
      </c>
      <c r="F56" s="18">
        <v>2020</v>
      </c>
      <c r="G56" s="72">
        <f t="shared" si="20"/>
        <v>0</v>
      </c>
      <c r="H56" s="72"/>
      <c r="I56" s="72"/>
      <c r="J56" s="72"/>
      <c r="K56" s="72"/>
      <c r="L56" s="73">
        <f t="shared" si="21"/>
        <v>0</v>
      </c>
      <c r="M56" s="73"/>
      <c r="N56" s="73"/>
      <c r="O56" s="73"/>
      <c r="P56" s="73"/>
      <c r="Q56" s="73">
        <f t="shared" si="22"/>
        <v>0</v>
      </c>
      <c r="R56" s="73"/>
      <c r="S56" s="73"/>
      <c r="T56" s="73"/>
      <c r="U56" s="73"/>
      <c r="V56" s="73">
        <f t="shared" si="96"/>
        <v>0</v>
      </c>
      <c r="W56" s="74"/>
      <c r="X56" s="66"/>
      <c r="Y56" s="66"/>
      <c r="Z56" s="66"/>
    </row>
    <row r="57" ht="12.75" hidden="1" customHeight="1">
      <c r="A57" s="60"/>
      <c r="B57" s="67"/>
      <c r="C57" s="44"/>
      <c r="D57" s="21"/>
      <c r="E57" s="21"/>
      <c r="F57" s="18">
        <v>2021</v>
      </c>
      <c r="G57" s="72">
        <f t="shared" si="20"/>
        <v>0</v>
      </c>
      <c r="H57" s="72"/>
      <c r="I57" s="72"/>
      <c r="J57" s="72"/>
      <c r="K57" s="72"/>
      <c r="L57" s="73">
        <f t="shared" si="21"/>
        <v>0</v>
      </c>
      <c r="M57" s="73"/>
      <c r="N57" s="73"/>
      <c r="O57" s="73"/>
      <c r="P57" s="73"/>
      <c r="Q57" s="73">
        <f t="shared" si="22"/>
        <v>0</v>
      </c>
      <c r="R57" s="73"/>
      <c r="S57" s="73"/>
      <c r="T57" s="73"/>
      <c r="U57" s="73"/>
      <c r="V57" s="73">
        <f t="shared" si="96"/>
        <v>0</v>
      </c>
      <c r="W57" s="74"/>
      <c r="X57" s="66"/>
      <c r="Y57" s="66"/>
      <c r="Z57" s="66"/>
    </row>
    <row r="58" hidden="1">
      <c r="A58" s="60"/>
      <c r="B58" s="67"/>
      <c r="C58" s="44"/>
      <c r="D58" s="21"/>
      <c r="E58" s="21"/>
      <c r="F58" s="18">
        <v>2022</v>
      </c>
      <c r="G58" s="72">
        <f t="shared" si="20"/>
        <v>0</v>
      </c>
      <c r="H58" s="72"/>
      <c r="I58" s="72"/>
      <c r="J58" s="72"/>
      <c r="K58" s="72"/>
      <c r="L58" s="73">
        <f t="shared" si="21"/>
        <v>0</v>
      </c>
      <c r="M58" s="73"/>
      <c r="N58" s="73"/>
      <c r="O58" s="73"/>
      <c r="P58" s="73"/>
      <c r="Q58" s="73">
        <f t="shared" si="22"/>
        <v>0</v>
      </c>
      <c r="R58" s="73"/>
      <c r="S58" s="73"/>
      <c r="T58" s="73"/>
      <c r="U58" s="73"/>
      <c r="V58" s="73">
        <f t="shared" si="96"/>
        <v>0</v>
      </c>
      <c r="W58" s="74"/>
      <c r="X58" s="66"/>
      <c r="Y58" s="66"/>
      <c r="Z58" s="66"/>
    </row>
    <row r="59" ht="12.75" hidden="1" customHeight="1">
      <c r="A59" s="60"/>
      <c r="B59" s="67"/>
      <c r="C59" s="44"/>
      <c r="D59" s="21"/>
      <c r="E59" s="21"/>
      <c r="F59" s="18">
        <v>2023</v>
      </c>
      <c r="G59" s="72">
        <f t="shared" si="20"/>
        <v>0</v>
      </c>
      <c r="H59" s="72"/>
      <c r="I59" s="72"/>
      <c r="J59" s="72"/>
      <c r="K59" s="72"/>
      <c r="L59" s="73">
        <f t="shared" si="21"/>
        <v>0</v>
      </c>
      <c r="M59" s="73"/>
      <c r="N59" s="73"/>
      <c r="O59" s="73"/>
      <c r="P59" s="73"/>
      <c r="Q59" s="73">
        <f t="shared" si="22"/>
        <v>0</v>
      </c>
      <c r="R59" s="73"/>
      <c r="S59" s="73"/>
      <c r="T59" s="73"/>
      <c r="U59" s="73"/>
      <c r="V59" s="73">
        <f t="shared" si="96"/>
        <v>0</v>
      </c>
      <c r="W59" s="74"/>
      <c r="X59" s="66"/>
      <c r="Y59" s="66"/>
      <c r="Z59" s="66"/>
    </row>
    <row r="60" hidden="1">
      <c r="A60" s="60"/>
      <c r="B60" s="67"/>
      <c r="C60" s="44"/>
      <c r="D60" s="21"/>
      <c r="E60" s="21"/>
      <c r="F60" s="18">
        <v>2024</v>
      </c>
      <c r="G60" s="72">
        <f t="shared" si="20"/>
        <v>0</v>
      </c>
      <c r="H60" s="72"/>
      <c r="I60" s="72"/>
      <c r="J60" s="72"/>
      <c r="K60" s="72"/>
      <c r="L60" s="73">
        <f t="shared" si="21"/>
        <v>0</v>
      </c>
      <c r="M60" s="73"/>
      <c r="N60" s="73"/>
      <c r="O60" s="73"/>
      <c r="P60" s="73"/>
      <c r="Q60" s="73">
        <f t="shared" si="22"/>
        <v>0</v>
      </c>
      <c r="R60" s="73"/>
      <c r="S60" s="73"/>
      <c r="T60" s="73"/>
      <c r="U60" s="73"/>
      <c r="V60" s="73">
        <f t="shared" si="96"/>
        <v>0</v>
      </c>
      <c r="W60" s="74"/>
      <c r="X60" s="66"/>
      <c r="Y60" s="66"/>
      <c r="Z60" s="66"/>
    </row>
    <row r="61" hidden="1">
      <c r="A61" s="60"/>
      <c r="B61" s="67"/>
      <c r="C61" s="44"/>
      <c r="D61" s="21"/>
      <c r="E61" s="21"/>
      <c r="F61" s="18">
        <v>2025</v>
      </c>
      <c r="G61" s="72">
        <f t="shared" si="20"/>
        <v>0</v>
      </c>
      <c r="H61" s="72"/>
      <c r="I61" s="72"/>
      <c r="J61" s="72"/>
      <c r="K61" s="72"/>
      <c r="L61" s="73">
        <f t="shared" si="21"/>
        <v>0</v>
      </c>
      <c r="M61" s="73"/>
      <c r="N61" s="73"/>
      <c r="O61" s="73"/>
      <c r="P61" s="73"/>
      <c r="Q61" s="73">
        <f t="shared" si="22"/>
        <v>0</v>
      </c>
      <c r="R61" s="73"/>
      <c r="S61" s="73"/>
      <c r="T61" s="73"/>
      <c r="U61" s="73"/>
      <c r="V61" s="73">
        <f t="shared" si="96"/>
        <v>0</v>
      </c>
      <c r="W61" s="74"/>
      <c r="X61" s="66"/>
      <c r="Y61" s="66"/>
      <c r="Z61" s="66"/>
    </row>
    <row r="62" hidden="1">
      <c r="A62" s="60"/>
      <c r="B62" s="67"/>
      <c r="C62" s="54"/>
      <c r="D62" s="21"/>
      <c r="E62" s="21"/>
      <c r="F62" s="18">
        <v>2026</v>
      </c>
      <c r="G62" s="72">
        <f t="shared" si="20"/>
        <v>0</v>
      </c>
      <c r="H62" s="72"/>
      <c r="I62" s="72"/>
      <c r="J62" s="72"/>
      <c r="K62" s="72"/>
      <c r="L62" s="73">
        <f t="shared" si="21"/>
        <v>0</v>
      </c>
      <c r="M62" s="73"/>
      <c r="N62" s="73"/>
      <c r="O62" s="73"/>
      <c r="P62" s="73"/>
      <c r="Q62" s="73">
        <f t="shared" si="22"/>
        <v>0</v>
      </c>
      <c r="R62" s="73"/>
      <c r="S62" s="73"/>
      <c r="T62" s="73"/>
      <c r="U62" s="73"/>
      <c r="V62" s="73">
        <f t="shared" si="96"/>
        <v>0</v>
      </c>
      <c r="W62" s="74"/>
      <c r="X62" s="66"/>
      <c r="Y62" s="66"/>
      <c r="Z62" s="66"/>
    </row>
    <row r="63" hidden="1">
      <c r="A63" s="60"/>
      <c r="B63" s="55" t="s">
        <v>21</v>
      </c>
      <c r="C63" s="55"/>
      <c r="D63" s="55"/>
      <c r="E63" s="55"/>
      <c r="F63" s="56"/>
      <c r="G63" s="75">
        <f t="shared" si="20"/>
        <v>0</v>
      </c>
      <c r="H63" s="75">
        <f>SUM(H56:H62)</f>
        <v>0</v>
      </c>
      <c r="I63" s="75">
        <f>SUM(I56:I62)</f>
        <v>0</v>
      </c>
      <c r="J63" s="75">
        <f>SUM(J56:J62)</f>
        <v>0</v>
      </c>
      <c r="K63" s="75">
        <f>SUM(K56:K62)</f>
        <v>0</v>
      </c>
      <c r="L63" s="75">
        <f t="shared" si="21"/>
        <v>0</v>
      </c>
      <c r="M63" s="75">
        <f>SUM(M56:M62)</f>
        <v>0</v>
      </c>
      <c r="N63" s="75">
        <f>SUM(N56:N62)</f>
        <v>0</v>
      </c>
      <c r="O63" s="75">
        <f>SUM(O56:O62)</f>
        <v>0</v>
      </c>
      <c r="P63" s="75">
        <f>SUM(P56:P62)</f>
        <v>0</v>
      </c>
      <c r="Q63" s="75">
        <f t="shared" si="22"/>
        <v>0</v>
      </c>
      <c r="R63" s="75">
        <f>SUM(R56:R62)</f>
        <v>0</v>
      </c>
      <c r="S63" s="75">
        <f>SUM(S56:S62)</f>
        <v>0</v>
      </c>
      <c r="T63" s="75">
        <f>SUM(T56:T62)</f>
        <v>0</v>
      </c>
      <c r="U63" s="75">
        <f>SUM(U56:U62)</f>
        <v>0</v>
      </c>
      <c r="V63" s="75">
        <f t="shared" si="96"/>
        <v>0</v>
      </c>
      <c r="W63" s="76">
        <f>SUM(W56:W62)</f>
        <v>0</v>
      </c>
      <c r="X63" s="43">
        <f>SUM(X56:X62)</f>
        <v>0</v>
      </c>
      <c r="Y63" s="43">
        <f>SUM(Y56:Y62)</f>
        <v>0</v>
      </c>
      <c r="Z63" s="43">
        <f>SUM(Z56:Z62)</f>
        <v>0</v>
      </c>
    </row>
    <row r="64" hidden="1">
      <c r="A64" s="60" t="s">
        <v>30</v>
      </c>
      <c r="B64" s="67" t="s">
        <v>31</v>
      </c>
      <c r="C64" s="39" t="s">
        <v>28</v>
      </c>
      <c r="D64" s="21">
        <v>2021</v>
      </c>
      <c r="E64" s="21">
        <v>2026</v>
      </c>
      <c r="F64" s="18">
        <v>2020</v>
      </c>
      <c r="G64" s="72">
        <f t="shared" si="20"/>
        <v>0</v>
      </c>
      <c r="H64" s="72"/>
      <c r="I64" s="72"/>
      <c r="J64" s="72"/>
      <c r="K64" s="72"/>
      <c r="L64" s="73">
        <f t="shared" si="21"/>
        <v>0</v>
      </c>
      <c r="M64" s="73"/>
      <c r="N64" s="73"/>
      <c r="O64" s="73"/>
      <c r="P64" s="73"/>
      <c r="Q64" s="73">
        <f t="shared" si="22"/>
        <v>0</v>
      </c>
      <c r="R64" s="73"/>
      <c r="S64" s="73"/>
      <c r="T64" s="73"/>
      <c r="U64" s="73"/>
      <c r="V64" s="73">
        <f t="shared" si="96"/>
        <v>0</v>
      </c>
      <c r="W64" s="74"/>
      <c r="X64" s="66"/>
      <c r="Y64" s="66"/>
      <c r="Z64" s="66"/>
    </row>
    <row r="65" hidden="1">
      <c r="A65" s="60"/>
      <c r="B65" s="67"/>
      <c r="C65" s="44"/>
      <c r="D65" s="21"/>
      <c r="E65" s="21"/>
      <c r="F65" s="18">
        <v>2021</v>
      </c>
      <c r="G65" s="72">
        <f t="shared" si="20"/>
        <v>0</v>
      </c>
      <c r="H65" s="72"/>
      <c r="I65" s="72"/>
      <c r="J65" s="72"/>
      <c r="K65" s="72"/>
      <c r="L65" s="73">
        <f t="shared" si="21"/>
        <v>0</v>
      </c>
      <c r="M65" s="73"/>
      <c r="N65" s="73"/>
      <c r="O65" s="73"/>
      <c r="P65" s="73"/>
      <c r="Q65" s="73">
        <f t="shared" si="22"/>
        <v>0</v>
      </c>
      <c r="R65" s="73"/>
      <c r="S65" s="73"/>
      <c r="T65" s="73"/>
      <c r="U65" s="73"/>
      <c r="V65" s="73">
        <f t="shared" si="96"/>
        <v>0</v>
      </c>
      <c r="W65" s="74"/>
      <c r="X65" s="66"/>
      <c r="Y65" s="66"/>
      <c r="Z65" s="66"/>
    </row>
    <row r="66" hidden="1">
      <c r="A66" s="60"/>
      <c r="B66" s="67"/>
      <c r="C66" s="44"/>
      <c r="D66" s="21"/>
      <c r="E66" s="21"/>
      <c r="F66" s="18">
        <v>2022</v>
      </c>
      <c r="G66" s="72">
        <f t="shared" si="20"/>
        <v>0</v>
      </c>
      <c r="H66" s="72"/>
      <c r="I66" s="72"/>
      <c r="J66" s="72"/>
      <c r="K66" s="72"/>
      <c r="L66" s="73">
        <f t="shared" si="21"/>
        <v>0</v>
      </c>
      <c r="M66" s="73"/>
      <c r="N66" s="73"/>
      <c r="O66" s="73"/>
      <c r="P66" s="73"/>
      <c r="Q66" s="73">
        <f t="shared" si="22"/>
        <v>0</v>
      </c>
      <c r="R66" s="73"/>
      <c r="S66" s="73"/>
      <c r="T66" s="73"/>
      <c r="U66" s="73"/>
      <c r="V66" s="73">
        <f t="shared" si="96"/>
        <v>0</v>
      </c>
      <c r="W66" s="74"/>
      <c r="X66" s="66"/>
      <c r="Y66" s="66"/>
      <c r="Z66" s="66"/>
    </row>
    <row r="67" ht="12.75" hidden="1">
      <c r="A67" s="60"/>
      <c r="B67" s="67"/>
      <c r="C67" s="44"/>
      <c r="D67" s="21"/>
      <c r="E67" s="21"/>
      <c r="F67" s="18">
        <v>2023</v>
      </c>
      <c r="G67" s="72">
        <f t="shared" si="20"/>
        <v>0</v>
      </c>
      <c r="H67" s="72"/>
      <c r="I67" s="72"/>
      <c r="J67" s="72"/>
      <c r="K67" s="72"/>
      <c r="L67" s="73">
        <f t="shared" si="21"/>
        <v>0</v>
      </c>
      <c r="M67" s="73"/>
      <c r="N67" s="73"/>
      <c r="O67" s="73"/>
      <c r="P67" s="73"/>
      <c r="Q67" s="73">
        <f t="shared" si="22"/>
        <v>0</v>
      </c>
      <c r="R67" s="73"/>
      <c r="S67" s="73"/>
      <c r="T67" s="73"/>
      <c r="U67" s="73"/>
      <c r="V67" s="73">
        <f t="shared" si="96"/>
        <v>0</v>
      </c>
      <c r="W67" s="74"/>
      <c r="X67" s="66"/>
      <c r="Y67" s="66"/>
      <c r="Z67" s="66"/>
    </row>
    <row r="68" ht="17.449999999999999" hidden="1" customHeight="1">
      <c r="A68" s="60"/>
      <c r="B68" s="67"/>
      <c r="C68" s="44"/>
      <c r="D68" s="21"/>
      <c r="E68" s="21"/>
      <c r="F68" s="18">
        <v>2024</v>
      </c>
      <c r="G68" s="72">
        <f t="shared" si="20"/>
        <v>0</v>
      </c>
      <c r="H68" s="72"/>
      <c r="I68" s="72"/>
      <c r="J68" s="72"/>
      <c r="K68" s="72"/>
      <c r="L68" s="73">
        <f t="shared" si="21"/>
        <v>0</v>
      </c>
      <c r="M68" s="73"/>
      <c r="N68" s="73"/>
      <c r="O68" s="73"/>
      <c r="P68" s="73"/>
      <c r="Q68" s="73">
        <f t="shared" si="22"/>
        <v>0</v>
      </c>
      <c r="R68" s="73"/>
      <c r="S68" s="73"/>
      <c r="T68" s="73"/>
      <c r="U68" s="73"/>
      <c r="V68" s="73">
        <f t="shared" si="96"/>
        <v>0</v>
      </c>
      <c r="W68" s="74"/>
      <c r="X68" s="66"/>
      <c r="Y68" s="66"/>
      <c r="Z68" s="66"/>
    </row>
    <row r="69" ht="12.75" hidden="1" customHeight="1">
      <c r="A69" s="60"/>
      <c r="B69" s="67"/>
      <c r="C69" s="44"/>
      <c r="D69" s="21"/>
      <c r="E69" s="21"/>
      <c r="F69" s="18">
        <v>2025</v>
      </c>
      <c r="G69" s="72">
        <f t="shared" si="20"/>
        <v>0</v>
      </c>
      <c r="H69" s="72"/>
      <c r="I69" s="72"/>
      <c r="J69" s="72"/>
      <c r="K69" s="72"/>
      <c r="L69" s="73">
        <f t="shared" si="21"/>
        <v>0</v>
      </c>
      <c r="M69" s="73"/>
      <c r="N69" s="73"/>
      <c r="O69" s="73"/>
      <c r="P69" s="73"/>
      <c r="Q69" s="73">
        <f t="shared" si="22"/>
        <v>0</v>
      </c>
      <c r="R69" s="73"/>
      <c r="S69" s="73"/>
      <c r="T69" s="73"/>
      <c r="U69" s="73"/>
      <c r="V69" s="73">
        <f t="shared" si="96"/>
        <v>0</v>
      </c>
      <c r="W69" s="74"/>
      <c r="X69" s="66"/>
      <c r="Y69" s="66"/>
      <c r="Z69" s="66"/>
    </row>
    <row r="70" ht="12.75" hidden="1" customHeight="1">
      <c r="A70" s="60"/>
      <c r="B70" s="67"/>
      <c r="C70" s="54"/>
      <c r="D70" s="21"/>
      <c r="E70" s="21"/>
      <c r="F70" s="18">
        <v>2026</v>
      </c>
      <c r="G70" s="72">
        <f t="shared" si="20"/>
        <v>0</v>
      </c>
      <c r="H70" s="72"/>
      <c r="I70" s="72"/>
      <c r="J70" s="72"/>
      <c r="K70" s="72"/>
      <c r="L70" s="73">
        <f t="shared" si="21"/>
        <v>0</v>
      </c>
      <c r="M70" s="73"/>
      <c r="N70" s="73"/>
      <c r="O70" s="73"/>
      <c r="P70" s="73"/>
      <c r="Q70" s="73">
        <f t="shared" si="22"/>
        <v>0</v>
      </c>
      <c r="R70" s="73"/>
      <c r="S70" s="73"/>
      <c r="T70" s="73"/>
      <c r="U70" s="73"/>
      <c r="V70" s="73">
        <f t="shared" si="96"/>
        <v>0</v>
      </c>
      <c r="W70" s="74"/>
      <c r="X70" s="66"/>
      <c r="Y70" s="66"/>
      <c r="Z70" s="66"/>
    </row>
    <row r="71" hidden="1">
      <c r="A71" s="60"/>
      <c r="B71" s="55" t="s">
        <v>21</v>
      </c>
      <c r="C71" s="55"/>
      <c r="D71" s="55"/>
      <c r="E71" s="55"/>
      <c r="F71" s="56"/>
      <c r="G71" s="75">
        <f t="shared" si="20"/>
        <v>0</v>
      </c>
      <c r="H71" s="75">
        <f>SUM(H64:H70)</f>
        <v>0</v>
      </c>
      <c r="I71" s="75">
        <f>SUM(I64:I70)</f>
        <v>0</v>
      </c>
      <c r="J71" s="75">
        <f>SUM(J64:J70)</f>
        <v>0</v>
      </c>
      <c r="K71" s="75">
        <f>SUM(K64:K70)</f>
        <v>0</v>
      </c>
      <c r="L71" s="75">
        <f t="shared" si="21"/>
        <v>0</v>
      </c>
      <c r="M71" s="75">
        <f>SUM(M64:M70)</f>
        <v>0</v>
      </c>
      <c r="N71" s="75">
        <f>SUM(N64:N70)</f>
        <v>0</v>
      </c>
      <c r="O71" s="75">
        <f>SUM(O64:O70)</f>
        <v>0</v>
      </c>
      <c r="P71" s="75">
        <f>SUM(P64:P70)</f>
        <v>0</v>
      </c>
      <c r="Q71" s="75">
        <f t="shared" si="22"/>
        <v>0</v>
      </c>
      <c r="R71" s="75">
        <f>SUM(R64:R70)</f>
        <v>0</v>
      </c>
      <c r="S71" s="75">
        <f>SUM(S64:S70)</f>
        <v>0</v>
      </c>
      <c r="T71" s="75">
        <f>SUM(T64:T70)</f>
        <v>0</v>
      </c>
      <c r="U71" s="75">
        <f>SUM(U64:U70)</f>
        <v>0</v>
      </c>
      <c r="V71" s="75">
        <f t="shared" si="96"/>
        <v>0</v>
      </c>
      <c r="W71" s="76">
        <f>SUM(W64:W70)</f>
        <v>0</v>
      </c>
      <c r="X71" s="43">
        <f>SUM(X64:X70)</f>
        <v>0</v>
      </c>
      <c r="Y71" s="43">
        <f>SUM(Y64:Y70)</f>
        <v>0</v>
      </c>
      <c r="Z71" s="43">
        <f>SUM(Z64:Z70)</f>
        <v>0</v>
      </c>
    </row>
    <row r="72" ht="21" hidden="1" customHeight="1">
      <c r="A72" s="60"/>
      <c r="B72" s="67" t="s">
        <v>32</v>
      </c>
      <c r="C72" s="39" t="s">
        <v>28</v>
      </c>
      <c r="D72" s="21">
        <v>2021</v>
      </c>
      <c r="E72" s="21">
        <v>2026</v>
      </c>
      <c r="F72" s="18">
        <v>2020</v>
      </c>
      <c r="G72" s="72">
        <f t="shared" si="20"/>
        <v>0</v>
      </c>
      <c r="H72" s="72"/>
      <c r="I72" s="72"/>
      <c r="J72" s="72"/>
      <c r="K72" s="72"/>
      <c r="L72" s="73">
        <f t="shared" si="21"/>
        <v>0</v>
      </c>
      <c r="M72" s="73"/>
      <c r="N72" s="73"/>
      <c r="O72" s="73"/>
      <c r="P72" s="73"/>
      <c r="Q72" s="73">
        <f t="shared" si="22"/>
        <v>0</v>
      </c>
      <c r="R72" s="73"/>
      <c r="S72" s="73"/>
      <c r="T72" s="73"/>
      <c r="U72" s="73"/>
      <c r="V72" s="73">
        <f t="shared" si="96"/>
        <v>0</v>
      </c>
      <c r="W72" s="74"/>
      <c r="X72" s="66"/>
      <c r="Y72" s="66"/>
      <c r="Z72" s="66"/>
    </row>
    <row r="73" ht="21" hidden="1" customHeight="1">
      <c r="A73" s="60"/>
      <c r="B73" s="67"/>
      <c r="C73" s="44"/>
      <c r="D73" s="21"/>
      <c r="E73" s="21"/>
      <c r="F73" s="18">
        <v>2021</v>
      </c>
      <c r="G73" s="72">
        <f t="shared" si="20"/>
        <v>0</v>
      </c>
      <c r="H73" s="72"/>
      <c r="I73" s="72"/>
      <c r="J73" s="72"/>
      <c r="K73" s="72"/>
      <c r="L73" s="73">
        <f t="shared" si="21"/>
        <v>0</v>
      </c>
      <c r="M73" s="73"/>
      <c r="N73" s="73"/>
      <c r="O73" s="73"/>
      <c r="P73" s="73"/>
      <c r="Q73" s="73">
        <f t="shared" si="22"/>
        <v>0</v>
      </c>
      <c r="R73" s="73"/>
      <c r="S73" s="73"/>
      <c r="T73" s="73"/>
      <c r="U73" s="73"/>
      <c r="V73" s="73">
        <f t="shared" si="96"/>
        <v>0</v>
      </c>
      <c r="W73" s="74"/>
      <c r="X73" s="66"/>
      <c r="Y73" s="66"/>
      <c r="Z73" s="66"/>
    </row>
    <row r="74" hidden="1">
      <c r="A74" s="60"/>
      <c r="B74" s="67"/>
      <c r="C74" s="44"/>
      <c r="D74" s="21"/>
      <c r="E74" s="21"/>
      <c r="F74" s="18">
        <v>2022</v>
      </c>
      <c r="G74" s="72">
        <f t="shared" ref="G74:G99" si="97">SUM(H74:K74)</f>
        <v>0</v>
      </c>
      <c r="H74" s="83"/>
      <c r="I74" s="72"/>
      <c r="J74" s="84"/>
      <c r="K74" s="85"/>
      <c r="L74" s="86">
        <f t="shared" ref="L74:L99" si="98">SUM(M74:P74)</f>
        <v>0</v>
      </c>
      <c r="M74" s="86"/>
      <c r="N74" s="86"/>
      <c r="O74" s="86"/>
      <c r="P74" s="86"/>
      <c r="Q74" s="86">
        <f t="shared" ref="Q74:Q99" si="99">SUM(R74:U74)</f>
        <v>0</v>
      </c>
      <c r="R74" s="86"/>
      <c r="S74" s="86"/>
      <c r="T74" s="86"/>
      <c r="U74" s="86"/>
      <c r="V74" s="86">
        <f t="shared" si="96"/>
        <v>0</v>
      </c>
      <c r="W74" s="66"/>
      <c r="X74" s="66"/>
      <c r="Y74" s="66"/>
      <c r="Z74" s="66"/>
    </row>
    <row r="75" ht="18" hidden="1" customHeight="1">
      <c r="A75" s="60"/>
      <c r="B75" s="67"/>
      <c r="C75" s="44"/>
      <c r="D75" s="21"/>
      <c r="E75" s="21"/>
      <c r="F75" s="18">
        <v>2023</v>
      </c>
      <c r="G75" s="72">
        <f t="shared" si="97"/>
        <v>0</v>
      </c>
      <c r="H75" s="87"/>
      <c r="I75" s="72"/>
      <c r="J75" s="87"/>
      <c r="K75" s="87"/>
      <c r="L75" s="66">
        <f t="shared" si="98"/>
        <v>0</v>
      </c>
      <c r="M75" s="66"/>
      <c r="N75" s="66"/>
      <c r="O75" s="66"/>
      <c r="P75" s="66"/>
      <c r="Q75" s="66">
        <f t="shared" si="99"/>
        <v>0</v>
      </c>
      <c r="R75" s="66"/>
      <c r="S75" s="66"/>
      <c r="T75" s="66"/>
      <c r="U75" s="66"/>
      <c r="V75" s="66">
        <f t="shared" si="96"/>
        <v>0</v>
      </c>
      <c r="W75" s="66"/>
      <c r="X75" s="66"/>
      <c r="Y75" s="66"/>
      <c r="Z75" s="66"/>
    </row>
    <row r="76" ht="18.75" hidden="1" customHeight="1">
      <c r="A76" s="60"/>
      <c r="B76" s="67"/>
      <c r="C76" s="44"/>
      <c r="D76" s="21"/>
      <c r="E76" s="21"/>
      <c r="F76" s="18">
        <v>2024</v>
      </c>
      <c r="G76" s="72">
        <f t="shared" si="97"/>
        <v>0</v>
      </c>
      <c r="H76" s="88"/>
      <c r="I76" s="72"/>
      <c r="J76" s="89"/>
      <c r="K76" s="90"/>
      <c r="L76" s="66">
        <f t="shared" si="98"/>
        <v>0</v>
      </c>
      <c r="M76" s="66"/>
      <c r="N76" s="66"/>
      <c r="O76" s="66"/>
      <c r="P76" s="66"/>
      <c r="Q76" s="66">
        <f t="shared" si="99"/>
        <v>0</v>
      </c>
      <c r="R76" s="66"/>
      <c r="S76" s="66"/>
      <c r="T76" s="66"/>
      <c r="U76" s="66"/>
      <c r="V76" s="66">
        <f t="shared" si="96"/>
        <v>0</v>
      </c>
      <c r="W76" s="66"/>
      <c r="X76" s="66"/>
      <c r="Y76" s="66"/>
      <c r="Z76" s="66"/>
    </row>
    <row r="77" ht="18.75" hidden="1" customHeight="1">
      <c r="A77" s="60"/>
      <c r="B77" s="67"/>
      <c r="C77" s="44"/>
      <c r="D77" s="21"/>
      <c r="E77" s="21"/>
      <c r="F77" s="18">
        <v>2025</v>
      </c>
      <c r="G77" s="72">
        <f t="shared" si="97"/>
        <v>0</v>
      </c>
      <c r="H77" s="87"/>
      <c r="I77" s="72"/>
      <c r="J77" s="87"/>
      <c r="K77" s="87"/>
      <c r="L77" s="66">
        <f t="shared" si="98"/>
        <v>0</v>
      </c>
      <c r="M77" s="66"/>
      <c r="N77" s="66"/>
      <c r="O77" s="66"/>
      <c r="P77" s="66"/>
      <c r="Q77" s="66">
        <f t="shared" si="99"/>
        <v>0</v>
      </c>
      <c r="R77" s="66"/>
      <c r="S77" s="66"/>
      <c r="T77" s="66"/>
      <c r="U77" s="66"/>
      <c r="V77" s="66">
        <f t="shared" si="96"/>
        <v>0</v>
      </c>
      <c r="W77" s="66"/>
      <c r="X77" s="66"/>
      <c r="Y77" s="66"/>
      <c r="Z77" s="66"/>
    </row>
    <row r="78" ht="18.75" hidden="1" customHeight="1">
      <c r="A78" s="60"/>
      <c r="B78" s="67"/>
      <c r="C78" s="54"/>
      <c r="D78" s="21"/>
      <c r="E78" s="21"/>
      <c r="F78" s="18">
        <v>2026</v>
      </c>
      <c r="G78" s="72">
        <f t="shared" si="97"/>
        <v>0</v>
      </c>
      <c r="H78" s="88"/>
      <c r="I78" s="72"/>
      <c r="J78" s="89"/>
      <c r="K78" s="90"/>
      <c r="L78" s="66">
        <f t="shared" si="98"/>
        <v>0</v>
      </c>
      <c r="M78" s="66"/>
      <c r="N78" s="66"/>
      <c r="O78" s="66"/>
      <c r="P78" s="66"/>
      <c r="Q78" s="66">
        <f t="shared" si="99"/>
        <v>0</v>
      </c>
      <c r="R78" s="66"/>
      <c r="S78" s="66"/>
      <c r="T78" s="66"/>
      <c r="U78" s="66"/>
      <c r="V78" s="66">
        <f t="shared" si="96"/>
        <v>0</v>
      </c>
      <c r="W78" s="66"/>
      <c r="X78" s="66"/>
      <c r="Y78" s="66"/>
      <c r="Z78" s="66"/>
    </row>
    <row r="79" hidden="1">
      <c r="A79" s="60"/>
      <c r="B79" s="55" t="s">
        <v>21</v>
      </c>
      <c r="C79" s="55"/>
      <c r="D79" s="55"/>
      <c r="E79" s="55"/>
      <c r="F79" s="56"/>
      <c r="G79" s="75">
        <f t="shared" si="97"/>
        <v>0</v>
      </c>
      <c r="H79" s="91">
        <f>SUM(H72:H78)</f>
        <v>0</v>
      </c>
      <c r="I79" s="75">
        <f>SUM(I72:I78)</f>
        <v>0</v>
      </c>
      <c r="J79" s="91">
        <f>SUM(J72:J78)</f>
        <v>0</v>
      </c>
      <c r="K79" s="91">
        <f>SUM(K72:K78)</f>
        <v>0</v>
      </c>
      <c r="L79" s="43">
        <f t="shared" si="98"/>
        <v>0</v>
      </c>
      <c r="M79" s="43">
        <f>SUM(M72:M78)</f>
        <v>0</v>
      </c>
      <c r="N79" s="43">
        <f>SUM(N72:N78)</f>
        <v>0</v>
      </c>
      <c r="O79" s="43">
        <f>SUM(O72:O78)</f>
        <v>0</v>
      </c>
      <c r="P79" s="43">
        <f>SUM(P72:P78)</f>
        <v>0</v>
      </c>
      <c r="Q79" s="43">
        <f t="shared" si="99"/>
        <v>0</v>
      </c>
      <c r="R79" s="43">
        <f>SUM(R72:R78)</f>
        <v>0</v>
      </c>
      <c r="S79" s="43">
        <f>SUM(S72:S78)</f>
        <v>0</v>
      </c>
      <c r="T79" s="43">
        <f>SUM(T72:T78)</f>
        <v>0</v>
      </c>
      <c r="U79" s="43">
        <f>SUM(U72:U78)</f>
        <v>0</v>
      </c>
      <c r="V79" s="43">
        <f t="shared" si="96"/>
        <v>0</v>
      </c>
      <c r="W79" s="43">
        <f>SUM(W72:W78)</f>
        <v>0</v>
      </c>
      <c r="X79" s="43">
        <f>SUM(X72:X78)</f>
        <v>0</v>
      </c>
      <c r="Y79" s="43">
        <f>SUM(Y72:Y78)</f>
        <v>0</v>
      </c>
      <c r="Z79" s="43">
        <f>SUM(Z72:Z78)</f>
        <v>0</v>
      </c>
    </row>
    <row r="80" hidden="1">
      <c r="A80" s="60"/>
      <c r="B80" s="67" t="s">
        <v>33</v>
      </c>
      <c r="C80" s="39" t="s">
        <v>28</v>
      </c>
      <c r="D80" s="21">
        <v>2021</v>
      </c>
      <c r="E80" s="21">
        <v>2026</v>
      </c>
      <c r="F80" s="18">
        <v>2020</v>
      </c>
      <c r="G80" s="72">
        <f t="shared" si="97"/>
        <v>0</v>
      </c>
      <c r="H80" s="88"/>
      <c r="I80" s="72"/>
      <c r="J80" s="89"/>
      <c r="K80" s="90"/>
      <c r="L80" s="66">
        <f t="shared" si="98"/>
        <v>0</v>
      </c>
      <c r="M80" s="66"/>
      <c r="N80" s="66"/>
      <c r="O80" s="66"/>
      <c r="P80" s="66"/>
      <c r="Q80" s="66">
        <f t="shared" si="99"/>
        <v>0</v>
      </c>
      <c r="R80" s="66"/>
      <c r="S80" s="66"/>
      <c r="T80" s="66"/>
      <c r="U80" s="66"/>
      <c r="V80" s="66">
        <f t="shared" si="96"/>
        <v>0</v>
      </c>
      <c r="W80" s="66"/>
      <c r="X80" s="66"/>
      <c r="Y80" s="66"/>
      <c r="Z80" s="66"/>
    </row>
    <row r="81" hidden="1">
      <c r="A81" s="60"/>
      <c r="B81" s="67"/>
      <c r="C81" s="44"/>
      <c r="D81" s="21"/>
      <c r="E81" s="21"/>
      <c r="F81" s="18">
        <v>2021</v>
      </c>
      <c r="G81" s="72">
        <f t="shared" si="97"/>
        <v>0</v>
      </c>
      <c r="H81" s="87"/>
      <c r="I81" s="72"/>
      <c r="J81" s="87"/>
      <c r="K81" s="87"/>
      <c r="L81" s="66">
        <f t="shared" si="98"/>
        <v>0</v>
      </c>
      <c r="M81" s="66"/>
      <c r="N81" s="66"/>
      <c r="O81" s="66"/>
      <c r="P81" s="66"/>
      <c r="Q81" s="66">
        <f t="shared" si="99"/>
        <v>0</v>
      </c>
      <c r="R81" s="66"/>
      <c r="S81" s="66"/>
      <c r="T81" s="66"/>
      <c r="U81" s="66"/>
      <c r="V81" s="66">
        <f t="shared" si="96"/>
        <v>0</v>
      </c>
      <c r="W81" s="66"/>
      <c r="X81" s="66"/>
      <c r="Y81" s="66"/>
      <c r="Z81" s="66"/>
    </row>
    <row r="82" hidden="1">
      <c r="A82" s="60"/>
      <c r="B82" s="67"/>
      <c r="C82" s="44"/>
      <c r="D82" s="21"/>
      <c r="E82" s="21"/>
      <c r="F82" s="18">
        <v>2022</v>
      </c>
      <c r="G82" s="72">
        <f t="shared" si="97"/>
        <v>0</v>
      </c>
      <c r="H82" s="88"/>
      <c r="I82" s="72"/>
      <c r="J82" s="89"/>
      <c r="K82" s="90"/>
      <c r="L82" s="66">
        <f t="shared" si="98"/>
        <v>0</v>
      </c>
      <c r="M82" s="66"/>
      <c r="N82" s="66"/>
      <c r="O82" s="66"/>
      <c r="P82" s="66"/>
      <c r="Q82" s="66">
        <f t="shared" si="99"/>
        <v>0</v>
      </c>
      <c r="R82" s="66"/>
      <c r="S82" s="66"/>
      <c r="T82" s="66"/>
      <c r="U82" s="66"/>
      <c r="V82" s="66">
        <f t="shared" si="96"/>
        <v>0</v>
      </c>
      <c r="W82" s="66"/>
      <c r="X82" s="66"/>
      <c r="Y82" s="66"/>
      <c r="Z82" s="66"/>
    </row>
    <row r="83" ht="18.75" hidden="1" customHeight="1">
      <c r="A83" s="60"/>
      <c r="B83" s="67"/>
      <c r="C83" s="44"/>
      <c r="D83" s="21"/>
      <c r="E83" s="21"/>
      <c r="F83" s="18">
        <v>2023</v>
      </c>
      <c r="G83" s="72">
        <f t="shared" si="97"/>
        <v>0</v>
      </c>
      <c r="H83" s="87"/>
      <c r="I83" s="72"/>
      <c r="J83" s="87"/>
      <c r="K83" s="87"/>
      <c r="L83" s="66">
        <f t="shared" si="98"/>
        <v>0</v>
      </c>
      <c r="M83" s="66"/>
      <c r="N83" s="66"/>
      <c r="O83" s="66"/>
      <c r="P83" s="66"/>
      <c r="Q83" s="66">
        <f t="shared" si="99"/>
        <v>0</v>
      </c>
      <c r="R83" s="66"/>
      <c r="S83" s="66"/>
      <c r="T83" s="66"/>
      <c r="U83" s="66"/>
      <c r="V83" s="66">
        <f t="shared" si="96"/>
        <v>0</v>
      </c>
      <c r="W83" s="66"/>
      <c r="X83" s="66"/>
      <c r="Y83" s="66"/>
      <c r="Z83" s="66"/>
    </row>
    <row r="84" ht="18.75" hidden="1" customHeight="1">
      <c r="A84" s="60"/>
      <c r="B84" s="67"/>
      <c r="C84" s="44"/>
      <c r="D84" s="21"/>
      <c r="E84" s="21"/>
      <c r="F84" s="18">
        <v>2024</v>
      </c>
      <c r="G84" s="72">
        <f t="shared" si="97"/>
        <v>0</v>
      </c>
      <c r="H84" s="88"/>
      <c r="I84" s="72"/>
      <c r="J84" s="89"/>
      <c r="K84" s="90"/>
      <c r="L84" s="66">
        <f t="shared" si="98"/>
        <v>0</v>
      </c>
      <c r="M84" s="66"/>
      <c r="N84" s="66"/>
      <c r="O84" s="66"/>
      <c r="P84" s="66"/>
      <c r="Q84" s="66">
        <f t="shared" si="99"/>
        <v>0</v>
      </c>
      <c r="R84" s="66"/>
      <c r="S84" s="66"/>
      <c r="T84" s="66"/>
      <c r="U84" s="66"/>
      <c r="V84" s="66">
        <f t="shared" si="96"/>
        <v>0</v>
      </c>
      <c r="W84" s="66"/>
      <c r="X84" s="66"/>
      <c r="Y84" s="66"/>
      <c r="Z84" s="66"/>
    </row>
    <row r="85" ht="18" hidden="1" customHeight="1">
      <c r="A85" s="60"/>
      <c r="B85" s="67"/>
      <c r="C85" s="44"/>
      <c r="D85" s="21"/>
      <c r="E85" s="21"/>
      <c r="F85" s="18">
        <v>2025</v>
      </c>
      <c r="G85" s="72">
        <f t="shared" si="97"/>
        <v>0</v>
      </c>
      <c r="H85" s="87"/>
      <c r="I85" s="72"/>
      <c r="J85" s="87"/>
      <c r="K85" s="87"/>
      <c r="L85" s="66">
        <f t="shared" si="98"/>
        <v>0</v>
      </c>
      <c r="M85" s="66"/>
      <c r="N85" s="66"/>
      <c r="O85" s="66"/>
      <c r="P85" s="66"/>
      <c r="Q85" s="66">
        <f t="shared" si="99"/>
        <v>0</v>
      </c>
      <c r="R85" s="66"/>
      <c r="S85" s="66"/>
      <c r="T85" s="66"/>
      <c r="U85" s="66"/>
      <c r="V85" s="66">
        <f t="shared" si="96"/>
        <v>0</v>
      </c>
      <c r="W85" s="66"/>
      <c r="X85" s="66"/>
      <c r="Y85" s="66"/>
      <c r="Z85" s="66"/>
    </row>
    <row r="86" ht="18" hidden="1" customHeight="1">
      <c r="A86" s="60"/>
      <c r="B86" s="67"/>
      <c r="C86" s="54"/>
      <c r="D86" s="21"/>
      <c r="E86" s="21"/>
      <c r="F86" s="18">
        <v>2026</v>
      </c>
      <c r="G86" s="72">
        <f t="shared" si="97"/>
        <v>0</v>
      </c>
      <c r="H86" s="88"/>
      <c r="I86" s="72"/>
      <c r="J86" s="89"/>
      <c r="K86" s="90"/>
      <c r="L86" s="66">
        <f t="shared" si="98"/>
        <v>0</v>
      </c>
      <c r="M86" s="66"/>
      <c r="N86" s="66"/>
      <c r="O86" s="66"/>
      <c r="P86" s="66"/>
      <c r="Q86" s="66">
        <f t="shared" si="99"/>
        <v>0</v>
      </c>
      <c r="R86" s="66"/>
      <c r="S86" s="66"/>
      <c r="T86" s="66"/>
      <c r="U86" s="66"/>
      <c r="V86" s="66">
        <f t="shared" si="96"/>
        <v>0</v>
      </c>
      <c r="W86" s="66"/>
      <c r="X86" s="66"/>
      <c r="Y86" s="66"/>
      <c r="Z86" s="66"/>
    </row>
    <row r="87" hidden="1">
      <c r="A87" s="60"/>
      <c r="B87" s="55" t="s">
        <v>21</v>
      </c>
      <c r="C87" s="55"/>
      <c r="D87" s="55"/>
      <c r="E87" s="55"/>
      <c r="F87" s="56"/>
      <c r="G87" s="75">
        <f t="shared" si="97"/>
        <v>0</v>
      </c>
      <c r="H87" s="91">
        <f>SUM(H80:H86)</f>
        <v>0</v>
      </c>
      <c r="I87" s="75">
        <f>SUM(I80:I86)</f>
        <v>0</v>
      </c>
      <c r="J87" s="91">
        <f>SUM(J80:J86)</f>
        <v>0</v>
      </c>
      <c r="K87" s="91">
        <f>SUM(K80:K86)</f>
        <v>0</v>
      </c>
      <c r="L87" s="43">
        <f t="shared" si="98"/>
        <v>0</v>
      </c>
      <c r="M87" s="43">
        <f>SUM(M80:M86)</f>
        <v>0</v>
      </c>
      <c r="N87" s="43">
        <f>SUM(N80:N86)</f>
        <v>0</v>
      </c>
      <c r="O87" s="43">
        <f>SUM(O80:O86)</f>
        <v>0</v>
      </c>
      <c r="P87" s="43">
        <f>SUM(P80:P86)</f>
        <v>0</v>
      </c>
      <c r="Q87" s="43">
        <f t="shared" si="99"/>
        <v>0</v>
      </c>
      <c r="R87" s="43">
        <f>SUM(R80:R86)</f>
        <v>0</v>
      </c>
      <c r="S87" s="43">
        <f>SUM(S80:S86)</f>
        <v>0</v>
      </c>
      <c r="T87" s="43">
        <f>SUM(T80:T86)</f>
        <v>0</v>
      </c>
      <c r="U87" s="43">
        <f>SUM(U80:U86)</f>
        <v>0</v>
      </c>
      <c r="V87" s="43">
        <f t="shared" si="96"/>
        <v>0</v>
      </c>
      <c r="W87" s="43">
        <f>SUM(W80:W86)</f>
        <v>0</v>
      </c>
      <c r="X87" s="43">
        <f>SUM(X80:X86)</f>
        <v>0</v>
      </c>
      <c r="Y87" s="43">
        <f>SUM(Y80:Y86)</f>
        <v>0</v>
      </c>
      <c r="Z87" s="43">
        <f>SUM(Z80:Z86)</f>
        <v>0</v>
      </c>
    </row>
    <row r="88" hidden="1">
      <c r="A88" s="60" t="s">
        <v>34</v>
      </c>
      <c r="B88" s="67" t="s">
        <v>35</v>
      </c>
      <c r="C88" s="39" t="s">
        <v>20</v>
      </c>
      <c r="D88" s="21">
        <v>2021</v>
      </c>
      <c r="E88" s="21">
        <v>2026</v>
      </c>
      <c r="F88" s="18">
        <v>2020</v>
      </c>
      <c r="G88" s="72">
        <f t="shared" si="97"/>
        <v>0</v>
      </c>
      <c r="H88" s="92"/>
      <c r="I88" s="93"/>
      <c r="J88" s="94"/>
      <c r="K88" s="41"/>
      <c r="L88" s="66">
        <f t="shared" si="98"/>
        <v>0</v>
      </c>
      <c r="M88" s="43"/>
      <c r="N88" s="43"/>
      <c r="O88" s="43"/>
      <c r="P88" s="43"/>
      <c r="Q88" s="66">
        <f t="shared" si="99"/>
        <v>0</v>
      </c>
      <c r="R88" s="43"/>
      <c r="S88" s="43"/>
      <c r="T88" s="43"/>
      <c r="U88" s="43"/>
      <c r="V88" s="66">
        <f t="shared" si="96"/>
        <v>0</v>
      </c>
      <c r="W88" s="43"/>
      <c r="X88" s="43"/>
      <c r="Y88" s="43"/>
      <c r="Z88" s="43"/>
    </row>
    <row r="89" ht="12.75" hidden="1" customHeight="1">
      <c r="A89" s="60"/>
      <c r="B89" s="67"/>
      <c r="C89" s="44"/>
      <c r="D89" s="21"/>
      <c r="E89" s="21"/>
      <c r="F89" s="18">
        <v>2021</v>
      </c>
      <c r="G89" s="72">
        <f t="shared" si="97"/>
        <v>0</v>
      </c>
      <c r="H89" s="40"/>
      <c r="I89" s="93"/>
      <c r="J89" s="40"/>
      <c r="K89" s="40"/>
      <c r="L89" s="66">
        <f t="shared" si="98"/>
        <v>0</v>
      </c>
      <c r="M89" s="43"/>
      <c r="N89" s="43"/>
      <c r="O89" s="43"/>
      <c r="P89" s="43"/>
      <c r="Q89" s="66">
        <f t="shared" si="99"/>
        <v>0</v>
      </c>
      <c r="R89" s="43"/>
      <c r="S89" s="43"/>
      <c r="T89" s="43"/>
      <c r="U89" s="43"/>
      <c r="V89" s="66">
        <f t="shared" si="96"/>
        <v>0</v>
      </c>
      <c r="W89" s="43"/>
      <c r="X89" s="43"/>
      <c r="Y89" s="43"/>
      <c r="Z89" s="43"/>
    </row>
    <row r="90" hidden="1">
      <c r="A90" s="60"/>
      <c r="B90" s="67"/>
      <c r="C90" s="44"/>
      <c r="D90" s="21"/>
      <c r="E90" s="21"/>
      <c r="F90" s="18">
        <v>2022</v>
      </c>
      <c r="G90" s="72">
        <f t="shared" si="97"/>
        <v>0</v>
      </c>
      <c r="H90" s="92"/>
      <c r="I90" s="93"/>
      <c r="J90" s="94"/>
      <c r="K90" s="41"/>
      <c r="L90" s="66">
        <f t="shared" si="98"/>
        <v>0</v>
      </c>
      <c r="M90" s="43"/>
      <c r="N90" s="43"/>
      <c r="O90" s="43"/>
      <c r="P90" s="43"/>
      <c r="Q90" s="66">
        <f t="shared" si="99"/>
        <v>0</v>
      </c>
      <c r="R90" s="43"/>
      <c r="S90" s="43"/>
      <c r="T90" s="43"/>
      <c r="U90" s="43"/>
      <c r="V90" s="66">
        <f t="shared" si="96"/>
        <v>0</v>
      </c>
      <c r="W90" s="43"/>
      <c r="X90" s="43"/>
      <c r="Y90" s="43"/>
      <c r="Z90" s="43"/>
    </row>
    <row r="91" ht="12.75" hidden="1">
      <c r="A91" s="60"/>
      <c r="B91" s="67"/>
      <c r="C91" s="44"/>
      <c r="D91" s="21"/>
      <c r="E91" s="21"/>
      <c r="F91" s="18">
        <v>2023</v>
      </c>
      <c r="G91" s="72">
        <f t="shared" si="97"/>
        <v>0</v>
      </c>
      <c r="H91" s="40"/>
      <c r="I91" s="93"/>
      <c r="J91" s="40"/>
      <c r="K91" s="40"/>
      <c r="L91" s="66">
        <f t="shared" si="98"/>
        <v>0</v>
      </c>
      <c r="M91" s="43"/>
      <c r="N91" s="43"/>
      <c r="O91" s="43"/>
      <c r="P91" s="43"/>
      <c r="Q91" s="66">
        <f t="shared" si="99"/>
        <v>0</v>
      </c>
      <c r="R91" s="43"/>
      <c r="S91" s="43"/>
      <c r="T91" s="43"/>
      <c r="U91" s="43"/>
      <c r="V91" s="66">
        <f t="shared" si="96"/>
        <v>0</v>
      </c>
      <c r="W91" s="43"/>
      <c r="X91" s="43"/>
      <c r="Y91" s="43"/>
      <c r="Z91" s="43"/>
    </row>
    <row r="92" ht="28.5" hidden="1" customHeight="1">
      <c r="A92" s="60"/>
      <c r="B92" s="67"/>
      <c r="C92" s="44"/>
      <c r="D92" s="21"/>
      <c r="E92" s="21"/>
      <c r="F92" s="18">
        <v>2024</v>
      </c>
      <c r="G92" s="72">
        <f t="shared" si="97"/>
        <v>0</v>
      </c>
      <c r="H92" s="92"/>
      <c r="I92" s="93"/>
      <c r="J92" s="94"/>
      <c r="K92" s="41"/>
      <c r="L92" s="66">
        <f t="shared" si="98"/>
        <v>0</v>
      </c>
      <c r="M92" s="43"/>
      <c r="N92" s="43"/>
      <c r="O92" s="43"/>
      <c r="P92" s="43"/>
      <c r="Q92" s="66">
        <f t="shared" si="99"/>
        <v>0</v>
      </c>
      <c r="R92" s="43"/>
      <c r="S92" s="43"/>
      <c r="T92" s="43"/>
      <c r="U92" s="43"/>
      <c r="V92" s="66">
        <f t="shared" si="96"/>
        <v>0</v>
      </c>
      <c r="W92" s="43"/>
      <c r="X92" s="43"/>
      <c r="Y92" s="43"/>
      <c r="Z92" s="43"/>
    </row>
    <row r="93" hidden="1">
      <c r="A93" s="60"/>
      <c r="B93" s="67"/>
      <c r="C93" s="44"/>
      <c r="D93" s="21"/>
      <c r="E93" s="21"/>
      <c r="F93" s="18">
        <v>2025</v>
      </c>
      <c r="G93" s="72">
        <f t="shared" si="97"/>
        <v>0</v>
      </c>
      <c r="H93" s="40"/>
      <c r="I93" s="93"/>
      <c r="J93" s="40"/>
      <c r="K93" s="40"/>
      <c r="L93" s="66">
        <f t="shared" si="98"/>
        <v>0</v>
      </c>
      <c r="M93" s="43"/>
      <c r="N93" s="43"/>
      <c r="O93" s="43"/>
      <c r="P93" s="43"/>
      <c r="Q93" s="66">
        <f t="shared" si="99"/>
        <v>0</v>
      </c>
      <c r="R93" s="43"/>
      <c r="S93" s="43"/>
      <c r="T93" s="43"/>
      <c r="U93" s="43"/>
      <c r="V93" s="66">
        <f t="shared" si="96"/>
        <v>0</v>
      </c>
      <c r="W93" s="43"/>
      <c r="X93" s="43"/>
      <c r="Y93" s="43"/>
      <c r="Z93" s="43"/>
    </row>
    <row r="94" hidden="1">
      <c r="A94" s="60"/>
      <c r="B94" s="67"/>
      <c r="C94" s="54"/>
      <c r="D94" s="21"/>
      <c r="E94" s="21"/>
      <c r="F94" s="18">
        <v>2026</v>
      </c>
      <c r="G94" s="72">
        <f t="shared" si="97"/>
        <v>0</v>
      </c>
      <c r="H94" s="92"/>
      <c r="I94" s="93"/>
      <c r="J94" s="94"/>
      <c r="K94" s="41"/>
      <c r="L94" s="66">
        <f t="shared" si="98"/>
        <v>0</v>
      </c>
      <c r="M94" s="43"/>
      <c r="N94" s="43"/>
      <c r="O94" s="43"/>
      <c r="P94" s="43"/>
      <c r="Q94" s="66">
        <f t="shared" si="99"/>
        <v>0</v>
      </c>
      <c r="R94" s="43"/>
      <c r="S94" s="43"/>
      <c r="T94" s="43"/>
      <c r="U94" s="43"/>
      <c r="V94" s="66">
        <f t="shared" si="96"/>
        <v>0</v>
      </c>
      <c r="W94" s="43"/>
      <c r="X94" s="43"/>
      <c r="Y94" s="43"/>
      <c r="Z94" s="43"/>
    </row>
    <row r="95" hidden="1">
      <c r="A95" s="60"/>
      <c r="B95" s="55" t="s">
        <v>21</v>
      </c>
      <c r="C95" s="55"/>
      <c r="D95" s="55"/>
      <c r="E95" s="55"/>
      <c r="F95" s="56"/>
      <c r="G95" s="75">
        <f t="shared" si="97"/>
        <v>0</v>
      </c>
      <c r="H95" s="91">
        <f>SUM(H88:H94)</f>
        <v>0</v>
      </c>
      <c r="I95" s="75">
        <f>SUM(I88:I94)</f>
        <v>0</v>
      </c>
      <c r="J95" s="91">
        <f>SUM(J88:J94)</f>
        <v>0</v>
      </c>
      <c r="K95" s="91">
        <f>SUM(K88:K94)</f>
        <v>0</v>
      </c>
      <c r="L95" s="43">
        <f t="shared" si="98"/>
        <v>0</v>
      </c>
      <c r="M95" s="43">
        <f>SUM(M88:M94)</f>
        <v>0</v>
      </c>
      <c r="N95" s="43">
        <f>SUM(N88:N94)</f>
        <v>0</v>
      </c>
      <c r="O95" s="43">
        <f>SUM(O88:O94)</f>
        <v>0</v>
      </c>
      <c r="P95" s="43">
        <f>SUM(P88:P94)</f>
        <v>0</v>
      </c>
      <c r="Q95" s="43">
        <f t="shared" si="99"/>
        <v>0</v>
      </c>
      <c r="R95" s="43">
        <f>SUM(R88:R94)</f>
        <v>0</v>
      </c>
      <c r="S95" s="43">
        <f>SUM(S88:S94)</f>
        <v>0</v>
      </c>
      <c r="T95" s="43">
        <f>SUM(T88:T94)</f>
        <v>0</v>
      </c>
      <c r="U95" s="43">
        <f>SUM(U88:U94)</f>
        <v>0</v>
      </c>
      <c r="V95" s="43">
        <f t="shared" si="96"/>
        <v>0</v>
      </c>
      <c r="W95" s="43">
        <f>SUM(W88:W94)</f>
        <v>0</v>
      </c>
      <c r="X95" s="43">
        <f>SUM(X88:X94)</f>
        <v>0</v>
      </c>
      <c r="Y95" s="43">
        <f>SUM(Y88:Y94)</f>
        <v>0</v>
      </c>
      <c r="Z95" s="43">
        <f>SUM(Z88:Z94)</f>
        <v>0</v>
      </c>
    </row>
    <row r="96" hidden="1">
      <c r="A96" s="60"/>
      <c r="B96" s="67" t="s">
        <v>36</v>
      </c>
      <c r="C96" s="39" t="s">
        <v>20</v>
      </c>
      <c r="D96" s="21">
        <v>2021</v>
      </c>
      <c r="E96" s="21">
        <v>2026</v>
      </c>
      <c r="F96" s="18">
        <v>2020</v>
      </c>
      <c r="G96" s="72">
        <f t="shared" si="97"/>
        <v>0</v>
      </c>
      <c r="H96" s="92"/>
      <c r="I96" s="93"/>
      <c r="J96" s="94"/>
      <c r="K96" s="41"/>
      <c r="L96" s="66">
        <f t="shared" si="98"/>
        <v>0</v>
      </c>
      <c r="M96" s="43"/>
      <c r="N96" s="43"/>
      <c r="O96" s="43"/>
      <c r="P96" s="43"/>
      <c r="Q96" s="66">
        <f t="shared" si="99"/>
        <v>0</v>
      </c>
      <c r="R96" s="43"/>
      <c r="S96" s="43"/>
      <c r="T96" s="43"/>
      <c r="U96" s="43"/>
      <c r="V96" s="66">
        <f t="shared" si="96"/>
        <v>0</v>
      </c>
      <c r="W96" s="43"/>
      <c r="X96" s="43"/>
      <c r="Y96" s="43"/>
      <c r="Z96" s="43"/>
    </row>
    <row r="97" ht="12.75" hidden="1" customHeight="1">
      <c r="A97" s="60"/>
      <c r="B97" s="67"/>
      <c r="C97" s="44"/>
      <c r="D97" s="21"/>
      <c r="E97" s="21"/>
      <c r="F97" s="18">
        <v>2021</v>
      </c>
      <c r="G97" s="72">
        <f t="shared" si="97"/>
        <v>0</v>
      </c>
      <c r="H97" s="40"/>
      <c r="I97" s="93"/>
      <c r="J97" s="40"/>
      <c r="K97" s="40"/>
      <c r="L97" s="66">
        <f t="shared" si="98"/>
        <v>0</v>
      </c>
      <c r="M97" s="43"/>
      <c r="N97" s="43"/>
      <c r="O97" s="43"/>
      <c r="P97" s="43"/>
      <c r="Q97" s="66">
        <f t="shared" si="99"/>
        <v>0</v>
      </c>
      <c r="R97" s="43"/>
      <c r="S97" s="43"/>
      <c r="T97" s="43"/>
      <c r="U97" s="43"/>
      <c r="V97" s="66">
        <f t="shared" si="96"/>
        <v>0</v>
      </c>
      <c r="W97" s="43"/>
      <c r="X97" s="43"/>
      <c r="Y97" s="43"/>
      <c r="Z97" s="43"/>
    </row>
    <row r="98" hidden="1">
      <c r="A98" s="60"/>
      <c r="B98" s="67"/>
      <c r="C98" s="44"/>
      <c r="D98" s="21"/>
      <c r="E98" s="21"/>
      <c r="F98" s="18">
        <v>2022</v>
      </c>
      <c r="G98" s="72">
        <f t="shared" si="97"/>
        <v>0</v>
      </c>
      <c r="H98" s="92"/>
      <c r="I98" s="93"/>
      <c r="J98" s="94"/>
      <c r="K98" s="41"/>
      <c r="L98" s="66">
        <f t="shared" si="98"/>
        <v>0</v>
      </c>
      <c r="M98" s="43"/>
      <c r="N98" s="43"/>
      <c r="O98" s="43"/>
      <c r="P98" s="43"/>
      <c r="Q98" s="66">
        <f t="shared" si="99"/>
        <v>0</v>
      </c>
      <c r="R98" s="43"/>
      <c r="S98" s="43"/>
      <c r="T98" s="43"/>
      <c r="U98" s="43"/>
      <c r="V98" s="66">
        <f t="shared" si="96"/>
        <v>0</v>
      </c>
      <c r="W98" s="43"/>
      <c r="X98" s="43"/>
      <c r="Y98" s="43"/>
      <c r="Z98" s="43"/>
    </row>
    <row r="99" ht="12.75" hidden="1" customHeight="1">
      <c r="A99" s="60"/>
      <c r="B99" s="67"/>
      <c r="C99" s="44"/>
      <c r="D99" s="21"/>
      <c r="E99" s="21"/>
      <c r="F99" s="18">
        <v>2023</v>
      </c>
      <c r="G99" s="72">
        <f t="shared" si="97"/>
        <v>0</v>
      </c>
      <c r="H99" s="40"/>
      <c r="I99" s="93"/>
      <c r="J99" s="40"/>
      <c r="K99" s="40"/>
      <c r="L99" s="66">
        <f t="shared" si="98"/>
        <v>0</v>
      </c>
      <c r="M99" s="43"/>
      <c r="N99" s="43"/>
      <c r="O99" s="43"/>
      <c r="P99" s="43"/>
      <c r="Q99" s="66">
        <f t="shared" si="99"/>
        <v>0</v>
      </c>
      <c r="R99" s="43"/>
      <c r="S99" s="43"/>
      <c r="T99" s="43"/>
      <c r="U99" s="43"/>
      <c r="V99" s="66">
        <f t="shared" si="96"/>
        <v>0</v>
      </c>
      <c r="W99" s="43"/>
      <c r="X99" s="43"/>
      <c r="Y99" s="43"/>
      <c r="Z99" s="43"/>
    </row>
    <row r="100" ht="26.25" hidden="1" customHeight="1">
      <c r="A100" s="60"/>
      <c r="B100" s="67"/>
      <c r="C100" s="44"/>
      <c r="D100" s="21"/>
      <c r="E100" s="21"/>
      <c r="F100" s="18">
        <v>2024</v>
      </c>
      <c r="G100" s="72">
        <f t="shared" ref="G100:G163" si="100">SUM(H100:K100)</f>
        <v>0</v>
      </c>
      <c r="H100" s="92"/>
      <c r="I100" s="93"/>
      <c r="J100" s="94"/>
      <c r="K100" s="41"/>
      <c r="L100" s="66">
        <f t="shared" ref="L100:L163" si="101">SUM(M100:P100)</f>
        <v>0</v>
      </c>
      <c r="M100" s="43"/>
      <c r="N100" s="43"/>
      <c r="O100" s="43"/>
      <c r="P100" s="43"/>
      <c r="Q100" s="66">
        <f t="shared" ref="Q100:Q163" si="102">SUM(R100:U100)</f>
        <v>0</v>
      </c>
      <c r="R100" s="43"/>
      <c r="S100" s="43"/>
      <c r="T100" s="43"/>
      <c r="U100" s="43"/>
      <c r="V100" s="66">
        <f t="shared" ref="V100:V163" si="103">SUM(W100:Z100)</f>
        <v>0</v>
      </c>
      <c r="W100" s="43"/>
      <c r="X100" s="43"/>
      <c r="Y100" s="43"/>
      <c r="Z100" s="43"/>
    </row>
    <row r="101" hidden="1">
      <c r="A101" s="60"/>
      <c r="B101" s="67"/>
      <c r="C101" s="44"/>
      <c r="D101" s="21"/>
      <c r="E101" s="21"/>
      <c r="F101" s="18">
        <v>2025</v>
      </c>
      <c r="G101" s="72">
        <f t="shared" si="100"/>
        <v>0</v>
      </c>
      <c r="H101" s="40"/>
      <c r="I101" s="93"/>
      <c r="J101" s="40"/>
      <c r="K101" s="40"/>
      <c r="L101" s="66">
        <f t="shared" si="101"/>
        <v>0</v>
      </c>
      <c r="M101" s="43"/>
      <c r="N101" s="43"/>
      <c r="O101" s="43"/>
      <c r="P101" s="43"/>
      <c r="Q101" s="66">
        <f t="shared" si="102"/>
        <v>0</v>
      </c>
      <c r="R101" s="43"/>
      <c r="S101" s="43"/>
      <c r="T101" s="43"/>
      <c r="U101" s="43"/>
      <c r="V101" s="66">
        <f t="shared" si="103"/>
        <v>0</v>
      </c>
      <c r="W101" s="43"/>
      <c r="X101" s="43"/>
      <c r="Y101" s="43"/>
      <c r="Z101" s="43"/>
    </row>
    <row r="102" hidden="1">
      <c r="A102" s="60"/>
      <c r="B102" s="67"/>
      <c r="C102" s="54"/>
      <c r="D102" s="21"/>
      <c r="E102" s="21"/>
      <c r="F102" s="18">
        <v>2026</v>
      </c>
      <c r="G102" s="72">
        <f t="shared" si="100"/>
        <v>0</v>
      </c>
      <c r="H102" s="92"/>
      <c r="I102" s="93"/>
      <c r="J102" s="94"/>
      <c r="K102" s="41"/>
      <c r="L102" s="66">
        <f t="shared" si="101"/>
        <v>0</v>
      </c>
      <c r="M102" s="43"/>
      <c r="N102" s="43"/>
      <c r="O102" s="43"/>
      <c r="P102" s="43"/>
      <c r="Q102" s="66">
        <f t="shared" si="102"/>
        <v>0</v>
      </c>
      <c r="R102" s="43"/>
      <c r="S102" s="43"/>
      <c r="T102" s="43"/>
      <c r="U102" s="43"/>
      <c r="V102" s="66">
        <f t="shared" si="103"/>
        <v>0</v>
      </c>
      <c r="W102" s="43"/>
      <c r="X102" s="43"/>
      <c r="Y102" s="43"/>
      <c r="Z102" s="43"/>
    </row>
    <row r="103" hidden="1">
      <c r="A103" s="60"/>
      <c r="B103" s="55" t="s">
        <v>21</v>
      </c>
      <c r="C103" s="55"/>
      <c r="D103" s="55"/>
      <c r="E103" s="55"/>
      <c r="F103" s="56"/>
      <c r="G103" s="75">
        <f t="shared" si="100"/>
        <v>0</v>
      </c>
      <c r="H103" s="91">
        <f>SUM(H96:H102)</f>
        <v>0</v>
      </c>
      <c r="I103" s="75">
        <f>SUM(I96:I102)</f>
        <v>0</v>
      </c>
      <c r="J103" s="91">
        <f>SUM(J96:J102)</f>
        <v>0</v>
      </c>
      <c r="K103" s="91">
        <f>SUM(K96:K102)</f>
        <v>0</v>
      </c>
      <c r="L103" s="43">
        <f t="shared" si="101"/>
        <v>0</v>
      </c>
      <c r="M103" s="43">
        <f>SUM(M96:M102)</f>
        <v>0</v>
      </c>
      <c r="N103" s="43">
        <f>SUM(N96:N102)</f>
        <v>0</v>
      </c>
      <c r="O103" s="43">
        <f>SUM(O96:O102)</f>
        <v>0</v>
      </c>
      <c r="P103" s="43">
        <f>SUM(P96:P102)</f>
        <v>0</v>
      </c>
      <c r="Q103" s="43">
        <f t="shared" si="102"/>
        <v>0</v>
      </c>
      <c r="R103" s="43">
        <f>SUM(R96:R102)</f>
        <v>0</v>
      </c>
      <c r="S103" s="43">
        <f>SUM(S96:S102)</f>
        <v>0</v>
      </c>
      <c r="T103" s="43">
        <f>SUM(T96:T102)</f>
        <v>0</v>
      </c>
      <c r="U103" s="43">
        <f>SUM(U96:U102)</f>
        <v>0</v>
      </c>
      <c r="V103" s="43">
        <f t="shared" si="103"/>
        <v>0</v>
      </c>
      <c r="W103" s="43">
        <f>SUM(W96:W102)</f>
        <v>0</v>
      </c>
      <c r="X103" s="43">
        <f>SUM(X96:X102)</f>
        <v>0</v>
      </c>
      <c r="Y103" s="43">
        <f>SUM(Y96:Y102)</f>
        <v>0</v>
      </c>
      <c r="Z103" s="43">
        <f>SUM(Z96:Z102)</f>
        <v>0</v>
      </c>
    </row>
    <row r="104" ht="13.5" hidden="1">
      <c r="A104" s="77">
        <v>3</v>
      </c>
      <c r="B104" s="78" t="s">
        <v>37</v>
      </c>
      <c r="C104" s="39" t="s">
        <v>20</v>
      </c>
      <c r="D104" s="21">
        <v>2021</v>
      </c>
      <c r="E104" s="21">
        <v>2026</v>
      </c>
      <c r="F104" s="18">
        <v>2020</v>
      </c>
      <c r="G104" s="79">
        <f t="shared" si="100"/>
        <v>22.399999999999999</v>
      </c>
      <c r="H104" s="95">
        <f t="shared" ref="H104:H110" si="104">H112+H144+H152+H160+H120+H128+H136</f>
        <v>0</v>
      </c>
      <c r="I104" s="79">
        <f t="shared" ref="I104:I110" si="105">I112+I144+I152+I160+I120+I128+I136</f>
        <v>0</v>
      </c>
      <c r="J104" s="96">
        <f t="shared" ref="J104:J110" si="106">J112+J144+J152+J160+J120+J128+J136</f>
        <v>22.399999999999999</v>
      </c>
      <c r="K104" s="97">
        <f t="shared" ref="K104:K110" si="107">K112+K144+K152+K160+K120+K128+K136</f>
        <v>0</v>
      </c>
      <c r="L104" s="82">
        <f t="shared" si="101"/>
        <v>22.399999999999999</v>
      </c>
      <c r="M104" s="82">
        <f t="shared" ref="M104:M110" si="108">M112+M144+M152+M160+M120+M128+M136</f>
        <v>0</v>
      </c>
      <c r="N104" s="82">
        <f t="shared" ref="N104:N110" si="109">N112+N144+N152+N160+N120+N128+N136</f>
        <v>0</v>
      </c>
      <c r="O104" s="82">
        <f t="shared" ref="O104:O110" si="110">O112+O144+O152+O160+O120+O128+O136</f>
        <v>22.399999999999999</v>
      </c>
      <c r="P104" s="82">
        <f t="shared" ref="P104:P110" si="111">P112+P144+P152+P160+P120+P128+P136</f>
        <v>0</v>
      </c>
      <c r="Q104" s="82">
        <f t="shared" si="102"/>
        <v>22.399999999999999</v>
      </c>
      <c r="R104" s="82">
        <f t="shared" ref="R104:R110" si="112">R112+R144+R152+R160+R120+R128+R136</f>
        <v>0</v>
      </c>
      <c r="S104" s="82">
        <f t="shared" ref="S104:S110" si="113">S112+S144+S152+S160+S120+S128+S136</f>
        <v>0</v>
      </c>
      <c r="T104" s="82">
        <f t="shared" ref="T104:T110" si="114">T112+T144+T152+T160+T120+T128+T136</f>
        <v>22.399999999999999</v>
      </c>
      <c r="U104" s="82">
        <f t="shared" ref="U104:U110" si="115">U112+U144+U152+U160+U120+U128+U136</f>
        <v>0</v>
      </c>
      <c r="V104" s="82">
        <f t="shared" si="103"/>
        <v>22.399999999999999</v>
      </c>
      <c r="W104" s="82">
        <f t="shared" ref="W104:W110" si="116">W112+W144+W152+W160+W120+W128+W136</f>
        <v>0</v>
      </c>
      <c r="X104" s="82">
        <f t="shared" ref="X104:X110" si="117">X112+X144+X152+X160+X120+X128+X136</f>
        <v>0</v>
      </c>
      <c r="Y104" s="82">
        <f t="shared" ref="Y104:Y110" si="118">Y112+Y144+Y152+Y160+Y120+Y128+Y136</f>
        <v>22.399999999999999</v>
      </c>
      <c r="Z104" s="82">
        <f t="shared" ref="Z104:Z110" si="119">Z112+Z144+Z152+Z160+Z120+Z128+Z136</f>
        <v>0</v>
      </c>
    </row>
    <row r="105" ht="13.5" hidden="1" customHeight="1">
      <c r="A105" s="77"/>
      <c r="B105" s="78"/>
      <c r="C105" s="44"/>
      <c r="D105" s="21"/>
      <c r="E105" s="21"/>
      <c r="F105" s="18">
        <v>2021</v>
      </c>
      <c r="G105" s="79">
        <f t="shared" si="100"/>
        <v>35.100000000000001</v>
      </c>
      <c r="H105" s="98">
        <f t="shared" si="104"/>
        <v>0</v>
      </c>
      <c r="I105" s="79">
        <f t="shared" si="105"/>
        <v>0</v>
      </c>
      <c r="J105" s="98">
        <f t="shared" si="106"/>
        <v>35.100000000000001</v>
      </c>
      <c r="K105" s="98">
        <f t="shared" si="107"/>
        <v>0</v>
      </c>
      <c r="L105" s="82">
        <f t="shared" si="101"/>
        <v>35.100000000000001</v>
      </c>
      <c r="M105" s="82">
        <f t="shared" si="108"/>
        <v>0</v>
      </c>
      <c r="N105" s="82">
        <f t="shared" si="109"/>
        <v>0</v>
      </c>
      <c r="O105" s="82">
        <f t="shared" si="110"/>
        <v>35.100000000000001</v>
      </c>
      <c r="P105" s="82">
        <f t="shared" si="111"/>
        <v>0</v>
      </c>
      <c r="Q105" s="82">
        <f t="shared" si="102"/>
        <v>35.100000000000001</v>
      </c>
      <c r="R105" s="82">
        <f t="shared" si="112"/>
        <v>0</v>
      </c>
      <c r="S105" s="82">
        <f t="shared" si="113"/>
        <v>0</v>
      </c>
      <c r="T105" s="82">
        <f t="shared" si="114"/>
        <v>35.100000000000001</v>
      </c>
      <c r="U105" s="82">
        <f t="shared" si="115"/>
        <v>0</v>
      </c>
      <c r="V105" s="82">
        <f t="shared" si="103"/>
        <v>35.100000000000001</v>
      </c>
      <c r="W105" s="82">
        <f t="shared" si="116"/>
        <v>0</v>
      </c>
      <c r="X105" s="82">
        <f t="shared" si="117"/>
        <v>0</v>
      </c>
      <c r="Y105" s="82">
        <f t="shared" si="118"/>
        <v>35.100000000000001</v>
      </c>
      <c r="Z105" s="82">
        <f t="shared" si="119"/>
        <v>0</v>
      </c>
    </row>
    <row r="106" ht="13.5" hidden="1">
      <c r="A106" s="77"/>
      <c r="B106" s="78"/>
      <c r="C106" s="44"/>
      <c r="D106" s="21"/>
      <c r="E106" s="21"/>
      <c r="F106" s="18">
        <v>2022</v>
      </c>
      <c r="G106" s="79">
        <f t="shared" si="100"/>
        <v>104</v>
      </c>
      <c r="H106" s="95">
        <f t="shared" si="104"/>
        <v>0</v>
      </c>
      <c r="I106" s="79">
        <f t="shared" si="105"/>
        <v>0</v>
      </c>
      <c r="J106" s="96">
        <f t="shared" si="106"/>
        <v>104</v>
      </c>
      <c r="K106" s="97">
        <f t="shared" si="107"/>
        <v>0</v>
      </c>
      <c r="L106" s="82">
        <f t="shared" si="101"/>
        <v>104</v>
      </c>
      <c r="M106" s="82">
        <f t="shared" si="108"/>
        <v>0</v>
      </c>
      <c r="N106" s="82">
        <f t="shared" si="109"/>
        <v>0</v>
      </c>
      <c r="O106" s="82">
        <f t="shared" si="110"/>
        <v>104</v>
      </c>
      <c r="P106" s="82">
        <f t="shared" si="111"/>
        <v>0</v>
      </c>
      <c r="Q106" s="82">
        <f t="shared" si="102"/>
        <v>104</v>
      </c>
      <c r="R106" s="82">
        <f t="shared" si="112"/>
        <v>0</v>
      </c>
      <c r="S106" s="82">
        <f t="shared" si="113"/>
        <v>0</v>
      </c>
      <c r="T106" s="82">
        <f t="shared" si="114"/>
        <v>104</v>
      </c>
      <c r="U106" s="82">
        <f t="shared" si="115"/>
        <v>0</v>
      </c>
      <c r="V106" s="82">
        <f t="shared" si="103"/>
        <v>104</v>
      </c>
      <c r="W106" s="82">
        <f t="shared" si="116"/>
        <v>0</v>
      </c>
      <c r="X106" s="82">
        <f t="shared" si="117"/>
        <v>0</v>
      </c>
      <c r="Y106" s="82">
        <f t="shared" si="118"/>
        <v>104</v>
      </c>
      <c r="Z106" s="82">
        <f t="shared" si="119"/>
        <v>0</v>
      </c>
    </row>
    <row r="107" ht="12.75" hidden="1">
      <c r="A107" s="77"/>
      <c r="B107" s="78"/>
      <c r="C107" s="44"/>
      <c r="D107" s="21"/>
      <c r="E107" s="21"/>
      <c r="F107" s="18">
        <v>2023</v>
      </c>
      <c r="G107" s="79">
        <f t="shared" si="100"/>
        <v>202</v>
      </c>
      <c r="H107" s="98">
        <f t="shared" si="104"/>
        <v>0</v>
      </c>
      <c r="I107" s="79">
        <f t="shared" si="105"/>
        <v>0</v>
      </c>
      <c r="J107" s="98">
        <f t="shared" si="106"/>
        <v>202</v>
      </c>
      <c r="K107" s="98">
        <f t="shared" si="107"/>
        <v>0</v>
      </c>
      <c r="L107" s="82">
        <f t="shared" si="101"/>
        <v>202</v>
      </c>
      <c r="M107" s="82">
        <f t="shared" si="108"/>
        <v>0</v>
      </c>
      <c r="N107" s="82">
        <f t="shared" si="109"/>
        <v>0</v>
      </c>
      <c r="O107" s="82">
        <f t="shared" si="110"/>
        <v>202</v>
      </c>
      <c r="P107" s="82">
        <f t="shared" si="111"/>
        <v>0</v>
      </c>
      <c r="Q107" s="82">
        <f t="shared" si="102"/>
        <v>202</v>
      </c>
      <c r="R107" s="82">
        <f t="shared" si="112"/>
        <v>0</v>
      </c>
      <c r="S107" s="82">
        <f t="shared" si="113"/>
        <v>0</v>
      </c>
      <c r="T107" s="82">
        <f t="shared" si="114"/>
        <v>202</v>
      </c>
      <c r="U107" s="82">
        <f t="shared" si="115"/>
        <v>0</v>
      </c>
      <c r="V107" s="82">
        <f t="shared" si="103"/>
        <v>202</v>
      </c>
      <c r="W107" s="82">
        <f t="shared" si="116"/>
        <v>0</v>
      </c>
      <c r="X107" s="82">
        <f t="shared" si="117"/>
        <v>0</v>
      </c>
      <c r="Y107" s="82">
        <f t="shared" si="118"/>
        <v>202</v>
      </c>
      <c r="Z107" s="82">
        <f t="shared" si="119"/>
        <v>0</v>
      </c>
    </row>
    <row r="108" ht="37.5" customHeight="1">
      <c r="A108" s="77"/>
      <c r="B108" s="78"/>
      <c r="C108" s="44"/>
      <c r="D108" s="21"/>
      <c r="E108" s="21"/>
      <c r="F108" s="18">
        <v>2024</v>
      </c>
      <c r="G108" s="79">
        <f t="shared" si="100"/>
        <v>185</v>
      </c>
      <c r="H108" s="95">
        <f t="shared" si="104"/>
        <v>0</v>
      </c>
      <c r="I108" s="79">
        <f t="shared" si="105"/>
        <v>0</v>
      </c>
      <c r="J108" s="96">
        <f t="shared" si="106"/>
        <v>185</v>
      </c>
      <c r="K108" s="97">
        <f t="shared" si="107"/>
        <v>0</v>
      </c>
      <c r="L108" s="82">
        <f t="shared" si="101"/>
        <v>245</v>
      </c>
      <c r="M108" s="82">
        <f t="shared" si="108"/>
        <v>0</v>
      </c>
      <c r="N108" s="82">
        <f t="shared" si="109"/>
        <v>0</v>
      </c>
      <c r="O108" s="82">
        <f t="shared" si="110"/>
        <v>245</v>
      </c>
      <c r="P108" s="82">
        <f t="shared" si="111"/>
        <v>0</v>
      </c>
      <c r="Q108" s="82">
        <f t="shared" si="102"/>
        <v>125</v>
      </c>
      <c r="R108" s="82">
        <f t="shared" si="112"/>
        <v>0</v>
      </c>
      <c r="S108" s="82">
        <f t="shared" si="113"/>
        <v>0</v>
      </c>
      <c r="T108" s="82">
        <f t="shared" si="114"/>
        <v>125</v>
      </c>
      <c r="U108" s="82">
        <f t="shared" si="115"/>
        <v>0</v>
      </c>
      <c r="V108" s="82">
        <f t="shared" si="103"/>
        <v>0</v>
      </c>
      <c r="W108" s="82">
        <f t="shared" si="116"/>
        <v>0</v>
      </c>
      <c r="X108" s="82">
        <f t="shared" si="117"/>
        <v>0</v>
      </c>
      <c r="Y108" s="82">
        <f t="shared" si="118"/>
        <v>0</v>
      </c>
      <c r="Z108" s="82">
        <f t="shared" si="119"/>
        <v>0</v>
      </c>
    </row>
    <row r="109" ht="13.5" hidden="1">
      <c r="A109" s="77"/>
      <c r="B109" s="78"/>
      <c r="C109" s="44"/>
      <c r="D109" s="21"/>
      <c r="E109" s="21"/>
      <c r="F109" s="18">
        <v>2025</v>
      </c>
      <c r="G109" s="79">
        <f t="shared" si="100"/>
        <v>164.70000000000002</v>
      </c>
      <c r="H109" s="98">
        <f t="shared" si="104"/>
        <v>0</v>
      </c>
      <c r="I109" s="79">
        <f t="shared" si="105"/>
        <v>0</v>
      </c>
      <c r="J109" s="98">
        <f t="shared" si="106"/>
        <v>164.70000000000002</v>
      </c>
      <c r="K109" s="98">
        <f t="shared" si="107"/>
        <v>0</v>
      </c>
      <c r="L109" s="82">
        <f t="shared" si="101"/>
        <v>164.70000000000002</v>
      </c>
      <c r="M109" s="82">
        <f t="shared" si="108"/>
        <v>0</v>
      </c>
      <c r="N109" s="82">
        <f t="shared" si="109"/>
        <v>0</v>
      </c>
      <c r="O109" s="82">
        <f t="shared" si="110"/>
        <v>164.70000000000002</v>
      </c>
      <c r="P109" s="82">
        <f t="shared" si="111"/>
        <v>0</v>
      </c>
      <c r="Q109" s="82">
        <f t="shared" si="102"/>
        <v>0</v>
      </c>
      <c r="R109" s="82">
        <f t="shared" si="112"/>
        <v>0</v>
      </c>
      <c r="S109" s="82">
        <f t="shared" si="113"/>
        <v>0</v>
      </c>
      <c r="T109" s="82">
        <f t="shared" si="114"/>
        <v>0</v>
      </c>
      <c r="U109" s="82">
        <f t="shared" si="115"/>
        <v>0</v>
      </c>
      <c r="V109" s="82">
        <f t="shared" si="103"/>
        <v>0</v>
      </c>
      <c r="W109" s="82">
        <f t="shared" si="116"/>
        <v>0</v>
      </c>
      <c r="X109" s="82">
        <f t="shared" si="117"/>
        <v>0</v>
      </c>
      <c r="Y109" s="82">
        <f t="shared" si="118"/>
        <v>0</v>
      </c>
      <c r="Z109" s="82">
        <f t="shared" si="119"/>
        <v>0</v>
      </c>
    </row>
    <row r="110" ht="13.5" hidden="1">
      <c r="A110" s="77"/>
      <c r="B110" s="78"/>
      <c r="C110" s="54"/>
      <c r="D110" s="21"/>
      <c r="E110" s="21"/>
      <c r="F110" s="18">
        <v>2026</v>
      </c>
      <c r="G110" s="79">
        <f t="shared" si="100"/>
        <v>177.69999999999996</v>
      </c>
      <c r="H110" s="95">
        <f t="shared" si="104"/>
        <v>0</v>
      </c>
      <c r="I110" s="79">
        <f t="shared" si="105"/>
        <v>0</v>
      </c>
      <c r="J110" s="96">
        <f t="shared" si="106"/>
        <v>177.69999999999996</v>
      </c>
      <c r="K110" s="97">
        <f t="shared" si="107"/>
        <v>0</v>
      </c>
      <c r="L110" s="82">
        <f t="shared" si="101"/>
        <v>177.69999999999996</v>
      </c>
      <c r="M110" s="82">
        <f t="shared" si="108"/>
        <v>0</v>
      </c>
      <c r="N110" s="82">
        <f t="shared" si="109"/>
        <v>0</v>
      </c>
      <c r="O110" s="82">
        <f t="shared" si="110"/>
        <v>177.69999999999996</v>
      </c>
      <c r="P110" s="82">
        <f t="shared" si="111"/>
        <v>0</v>
      </c>
      <c r="Q110" s="82">
        <f t="shared" si="102"/>
        <v>0</v>
      </c>
      <c r="R110" s="82">
        <f t="shared" si="112"/>
        <v>0</v>
      </c>
      <c r="S110" s="82">
        <f t="shared" si="113"/>
        <v>0</v>
      </c>
      <c r="T110" s="82">
        <f t="shared" si="114"/>
        <v>0</v>
      </c>
      <c r="U110" s="82">
        <f t="shared" si="115"/>
        <v>0</v>
      </c>
      <c r="V110" s="82">
        <f t="shared" si="103"/>
        <v>0</v>
      </c>
      <c r="W110" s="82">
        <f t="shared" si="116"/>
        <v>0</v>
      </c>
      <c r="X110" s="82">
        <f t="shared" si="117"/>
        <v>0</v>
      </c>
      <c r="Y110" s="82">
        <f t="shared" si="118"/>
        <v>0</v>
      </c>
      <c r="Z110" s="82">
        <f t="shared" si="119"/>
        <v>0</v>
      </c>
    </row>
    <row r="111" hidden="1">
      <c r="A111" s="77"/>
      <c r="B111" s="55" t="s">
        <v>21</v>
      </c>
      <c r="C111" s="55"/>
      <c r="D111" s="55"/>
      <c r="E111" s="55"/>
      <c r="F111" s="56"/>
      <c r="G111" s="75">
        <f t="shared" si="100"/>
        <v>890.89999999999998</v>
      </c>
      <c r="H111" s="91">
        <f>SUM(H104:H110)</f>
        <v>0</v>
      </c>
      <c r="I111" s="75">
        <f>SUM(I104:I110)</f>
        <v>0</v>
      </c>
      <c r="J111" s="91">
        <f>SUM(J104:J110)</f>
        <v>890.89999999999998</v>
      </c>
      <c r="K111" s="91">
        <f>SUM(K104:K110)</f>
        <v>0</v>
      </c>
      <c r="L111" s="43">
        <f t="shared" si="101"/>
        <v>950.89999999999998</v>
      </c>
      <c r="M111" s="43">
        <f>SUM(M104:M110)</f>
        <v>0</v>
      </c>
      <c r="N111" s="43">
        <f>SUM(N104:N110)</f>
        <v>0</v>
      </c>
      <c r="O111" s="43">
        <f>SUM(O104:O110)</f>
        <v>950.89999999999998</v>
      </c>
      <c r="P111" s="43">
        <f>SUM(P104:P110)</f>
        <v>0</v>
      </c>
      <c r="Q111" s="43">
        <f t="shared" si="102"/>
        <v>488.5</v>
      </c>
      <c r="R111" s="43">
        <f>SUM(R104:R110)</f>
        <v>0</v>
      </c>
      <c r="S111" s="43">
        <f>SUM(S104:S110)</f>
        <v>0</v>
      </c>
      <c r="T111" s="43">
        <f>SUM(T104:T110)</f>
        <v>488.5</v>
      </c>
      <c r="U111" s="43">
        <f>SUM(U104:U110)</f>
        <v>0</v>
      </c>
      <c r="V111" s="43">
        <f t="shared" si="103"/>
        <v>363.5</v>
      </c>
      <c r="W111" s="43">
        <f>SUM(W104:W110)</f>
        <v>0</v>
      </c>
      <c r="X111" s="43">
        <f>SUM(X104:X110)</f>
        <v>0</v>
      </c>
      <c r="Y111" s="43">
        <f>SUM(Y104:Y110)</f>
        <v>363.5</v>
      </c>
      <c r="Z111" s="43">
        <f>SUM(Z104:Z110)</f>
        <v>0</v>
      </c>
    </row>
    <row r="112" hidden="1">
      <c r="A112" s="60" t="s">
        <v>38</v>
      </c>
      <c r="B112" s="99" t="s">
        <v>39</v>
      </c>
      <c r="C112" s="39" t="s">
        <v>20</v>
      </c>
      <c r="D112" s="21">
        <v>2021</v>
      </c>
      <c r="E112" s="21">
        <v>2026</v>
      </c>
      <c r="F112" s="18">
        <v>2020</v>
      </c>
      <c r="G112" s="72">
        <f t="shared" si="100"/>
        <v>22.399999999999999</v>
      </c>
      <c r="H112" s="88"/>
      <c r="I112" s="72"/>
      <c r="J112" s="89">
        <v>22.399999999999999</v>
      </c>
      <c r="K112" s="90"/>
      <c r="L112" s="66">
        <f t="shared" si="101"/>
        <v>22.399999999999999</v>
      </c>
      <c r="M112" s="66"/>
      <c r="N112" s="66"/>
      <c r="O112" s="66">
        <v>22.399999999999999</v>
      </c>
      <c r="P112" s="66"/>
      <c r="Q112" s="66">
        <f t="shared" si="102"/>
        <v>22.399999999999999</v>
      </c>
      <c r="R112" s="66"/>
      <c r="S112" s="66"/>
      <c r="T112" s="66">
        <v>22.399999999999999</v>
      </c>
      <c r="U112" s="66"/>
      <c r="V112" s="66">
        <f t="shared" si="103"/>
        <v>22.399999999999999</v>
      </c>
      <c r="W112" s="66"/>
      <c r="X112" s="66"/>
      <c r="Y112" s="66">
        <v>22.399999999999999</v>
      </c>
      <c r="Z112" s="66"/>
    </row>
    <row r="113" ht="12.75" hidden="1" customHeight="1">
      <c r="A113" s="60"/>
      <c r="B113" s="99"/>
      <c r="C113" s="44"/>
      <c r="D113" s="21"/>
      <c r="E113" s="21"/>
      <c r="F113" s="18">
        <v>2021</v>
      </c>
      <c r="G113" s="72">
        <f t="shared" si="100"/>
        <v>35.100000000000001</v>
      </c>
      <c r="H113" s="87"/>
      <c r="I113" s="72"/>
      <c r="J113" s="87">
        <v>35.100000000000001</v>
      </c>
      <c r="K113" s="87"/>
      <c r="L113" s="66">
        <f t="shared" si="101"/>
        <v>35.100000000000001</v>
      </c>
      <c r="M113" s="66"/>
      <c r="N113" s="66"/>
      <c r="O113" s="66">
        <v>35.100000000000001</v>
      </c>
      <c r="P113" s="66"/>
      <c r="Q113" s="66">
        <f t="shared" si="102"/>
        <v>35.100000000000001</v>
      </c>
      <c r="R113" s="66"/>
      <c r="S113" s="66"/>
      <c r="T113" s="66">
        <v>35.100000000000001</v>
      </c>
      <c r="U113" s="66"/>
      <c r="V113" s="66">
        <f t="shared" si="103"/>
        <v>35.100000000000001</v>
      </c>
      <c r="W113" s="66"/>
      <c r="X113" s="66"/>
      <c r="Y113" s="66">
        <v>35.100000000000001</v>
      </c>
      <c r="Z113" s="66"/>
    </row>
    <row r="114" hidden="1">
      <c r="A114" s="60"/>
      <c r="B114" s="99"/>
      <c r="C114" s="44"/>
      <c r="D114" s="21"/>
      <c r="E114" s="21"/>
      <c r="F114" s="18">
        <v>2022</v>
      </c>
      <c r="G114" s="72">
        <f t="shared" si="100"/>
        <v>24</v>
      </c>
      <c r="H114" s="88"/>
      <c r="I114" s="72"/>
      <c r="J114" s="89">
        <v>24</v>
      </c>
      <c r="K114" s="90"/>
      <c r="L114" s="66">
        <f t="shared" si="101"/>
        <v>24</v>
      </c>
      <c r="M114" s="66"/>
      <c r="N114" s="66"/>
      <c r="O114" s="66">
        <v>24</v>
      </c>
      <c r="P114" s="66"/>
      <c r="Q114" s="66">
        <f t="shared" si="102"/>
        <v>24</v>
      </c>
      <c r="R114" s="66"/>
      <c r="S114" s="66"/>
      <c r="T114" s="66">
        <v>24</v>
      </c>
      <c r="U114" s="66"/>
      <c r="V114" s="66">
        <f t="shared" si="103"/>
        <v>24</v>
      </c>
      <c r="W114" s="66"/>
      <c r="X114" s="66"/>
      <c r="Y114" s="66">
        <v>24</v>
      </c>
      <c r="Z114" s="66"/>
    </row>
    <row r="115" ht="12.75" hidden="1">
      <c r="A115" s="60"/>
      <c r="B115" s="99"/>
      <c r="C115" s="44"/>
      <c r="D115" s="21"/>
      <c r="E115" s="21"/>
      <c r="F115" s="18">
        <v>2023</v>
      </c>
      <c r="G115" s="72">
        <f t="shared" si="100"/>
        <v>125</v>
      </c>
      <c r="H115" s="87"/>
      <c r="I115" s="72"/>
      <c r="J115" s="87">
        <v>125</v>
      </c>
      <c r="K115" s="87"/>
      <c r="L115" s="66">
        <f t="shared" si="101"/>
        <v>125</v>
      </c>
      <c r="M115" s="66"/>
      <c r="N115" s="66"/>
      <c r="O115" s="66">
        <v>125</v>
      </c>
      <c r="P115" s="66"/>
      <c r="Q115" s="66">
        <f t="shared" si="102"/>
        <v>125</v>
      </c>
      <c r="R115" s="66"/>
      <c r="S115" s="66"/>
      <c r="T115" s="66">
        <v>125</v>
      </c>
      <c r="U115" s="66"/>
      <c r="V115" s="66">
        <f t="shared" si="103"/>
        <v>125</v>
      </c>
      <c r="W115" s="66"/>
      <c r="X115" s="66"/>
      <c r="Y115" s="66">
        <v>125</v>
      </c>
      <c r="Z115" s="66"/>
    </row>
    <row r="116" ht="60" customHeight="1">
      <c r="A116" s="60"/>
      <c r="B116" s="99"/>
      <c r="C116" s="44"/>
      <c r="D116" s="21"/>
      <c r="E116" s="21"/>
      <c r="F116" s="18">
        <v>2024</v>
      </c>
      <c r="G116" s="72">
        <f t="shared" si="100"/>
        <v>125</v>
      </c>
      <c r="H116" s="88"/>
      <c r="I116" s="72"/>
      <c r="J116" s="89">
        <v>125</v>
      </c>
      <c r="K116" s="90"/>
      <c r="L116" s="66">
        <f t="shared" si="101"/>
        <v>125</v>
      </c>
      <c r="M116" s="66"/>
      <c r="N116" s="66"/>
      <c r="O116" s="66">
        <v>125</v>
      </c>
      <c r="P116" s="66"/>
      <c r="Q116" s="66">
        <f t="shared" si="102"/>
        <v>125</v>
      </c>
      <c r="R116" s="66"/>
      <c r="S116" s="66"/>
      <c r="T116" s="66">
        <v>125</v>
      </c>
      <c r="U116" s="66"/>
      <c r="V116" s="66">
        <f t="shared" si="103"/>
        <v>0</v>
      </c>
      <c r="W116" s="66"/>
      <c r="X116" s="66"/>
      <c r="Y116" s="66"/>
      <c r="Z116" s="66"/>
    </row>
    <row r="117" hidden="1">
      <c r="A117" s="60"/>
      <c r="B117" s="99"/>
      <c r="C117" s="44"/>
      <c r="D117" s="21"/>
      <c r="E117" s="21"/>
      <c r="F117" s="18">
        <v>2025</v>
      </c>
      <c r="G117" s="72">
        <f t="shared" si="100"/>
        <v>111.3</v>
      </c>
      <c r="H117" s="87"/>
      <c r="I117" s="72"/>
      <c r="J117" s="87">
        <v>111.3</v>
      </c>
      <c r="K117" s="87"/>
      <c r="L117" s="66">
        <f t="shared" si="101"/>
        <v>111.3</v>
      </c>
      <c r="M117" s="66"/>
      <c r="N117" s="66"/>
      <c r="O117" s="66">
        <v>111.3</v>
      </c>
      <c r="P117" s="66"/>
      <c r="Q117" s="66">
        <f t="shared" si="102"/>
        <v>0</v>
      </c>
      <c r="R117" s="66"/>
      <c r="S117" s="66"/>
      <c r="T117" s="66"/>
      <c r="U117" s="66"/>
      <c r="V117" s="66">
        <f t="shared" si="103"/>
        <v>0</v>
      </c>
      <c r="W117" s="66"/>
      <c r="X117" s="66"/>
      <c r="Y117" s="66"/>
      <c r="Z117" s="66"/>
    </row>
    <row r="118" hidden="1">
      <c r="A118" s="60"/>
      <c r="B118" s="99"/>
      <c r="C118" s="54"/>
      <c r="D118" s="21"/>
      <c r="E118" s="21"/>
      <c r="F118" s="18">
        <v>2026</v>
      </c>
      <c r="G118" s="72">
        <f t="shared" si="100"/>
        <v>120.09999999999999</v>
      </c>
      <c r="H118" s="88"/>
      <c r="I118" s="72"/>
      <c r="J118" s="89">
        <v>120.09999999999999</v>
      </c>
      <c r="K118" s="90"/>
      <c r="L118" s="66">
        <f t="shared" si="101"/>
        <v>120.09999999999999</v>
      </c>
      <c r="M118" s="66"/>
      <c r="N118" s="66"/>
      <c r="O118" s="66">
        <v>120.09999999999999</v>
      </c>
      <c r="P118" s="66"/>
      <c r="Q118" s="66">
        <f t="shared" si="102"/>
        <v>0</v>
      </c>
      <c r="R118" s="66"/>
      <c r="S118" s="66"/>
      <c r="T118" s="66"/>
      <c r="U118" s="66"/>
      <c r="V118" s="66">
        <f t="shared" si="103"/>
        <v>0</v>
      </c>
      <c r="W118" s="66"/>
      <c r="X118" s="66"/>
      <c r="Y118" s="66"/>
      <c r="Z118" s="66"/>
    </row>
    <row r="119" hidden="1">
      <c r="A119" s="60"/>
      <c r="B119" s="55" t="s">
        <v>21</v>
      </c>
      <c r="C119" s="55"/>
      <c r="D119" s="55"/>
      <c r="E119" s="55"/>
      <c r="F119" s="56"/>
      <c r="G119" s="75">
        <f t="shared" si="100"/>
        <v>562.89999999999998</v>
      </c>
      <c r="H119" s="91">
        <f>SUM(H112:H118)</f>
        <v>0</v>
      </c>
      <c r="I119" s="75">
        <f>SUM(I112:I118)</f>
        <v>0</v>
      </c>
      <c r="J119" s="91">
        <f>SUM(J112:J118)</f>
        <v>562.89999999999998</v>
      </c>
      <c r="K119" s="91">
        <f>SUM(K112:K118)</f>
        <v>0</v>
      </c>
      <c r="L119" s="43">
        <f t="shared" si="101"/>
        <v>562.89999999999998</v>
      </c>
      <c r="M119" s="43">
        <f>SUM(M112:M118)</f>
        <v>0</v>
      </c>
      <c r="N119" s="43">
        <f>SUM(N112:N118)</f>
        <v>0</v>
      </c>
      <c r="O119" s="43">
        <f>SUM(O112:O118)</f>
        <v>562.89999999999998</v>
      </c>
      <c r="P119" s="43">
        <f>SUM(P112:P118)</f>
        <v>0</v>
      </c>
      <c r="Q119" s="43">
        <f t="shared" si="102"/>
        <v>331.5</v>
      </c>
      <c r="R119" s="43">
        <f>SUM(R112:R118)</f>
        <v>0</v>
      </c>
      <c r="S119" s="43">
        <f>SUM(S112:S118)</f>
        <v>0</v>
      </c>
      <c r="T119" s="43">
        <f>SUM(T112:T118)</f>
        <v>331.5</v>
      </c>
      <c r="U119" s="43">
        <f>SUM(U112:U118)</f>
        <v>0</v>
      </c>
      <c r="V119" s="43">
        <f t="shared" si="103"/>
        <v>206.5</v>
      </c>
      <c r="W119" s="43">
        <f>SUM(W112:W118)</f>
        <v>0</v>
      </c>
      <c r="X119" s="43">
        <f>SUM(X112:X118)</f>
        <v>0</v>
      </c>
      <c r="Y119" s="43">
        <f>SUM(Y112:Y118)</f>
        <v>206.5</v>
      </c>
      <c r="Z119" s="43">
        <f>SUM(Z112:Z118)</f>
        <v>0</v>
      </c>
    </row>
    <row r="120" ht="12.75" hidden="1" customHeight="1">
      <c r="A120" s="60" t="s">
        <v>40</v>
      </c>
      <c r="B120" s="99" t="s">
        <v>41</v>
      </c>
      <c r="C120" s="39" t="s">
        <v>20</v>
      </c>
      <c r="D120" s="21">
        <v>2021</v>
      </c>
      <c r="E120" s="21">
        <v>2026</v>
      </c>
      <c r="F120" s="18">
        <v>2020</v>
      </c>
      <c r="G120" s="72">
        <f t="shared" si="100"/>
        <v>0</v>
      </c>
      <c r="H120" s="88"/>
      <c r="I120" s="72"/>
      <c r="J120" s="89"/>
      <c r="K120" s="90"/>
      <c r="L120" s="66">
        <f t="shared" si="101"/>
        <v>0</v>
      </c>
      <c r="M120" s="66"/>
      <c r="N120" s="66"/>
      <c r="O120" s="66"/>
      <c r="P120" s="66"/>
      <c r="Q120" s="66">
        <f t="shared" si="102"/>
        <v>0</v>
      </c>
      <c r="R120" s="66"/>
      <c r="S120" s="66"/>
      <c r="T120" s="66"/>
      <c r="U120" s="66"/>
      <c r="V120" s="66">
        <f t="shared" si="103"/>
        <v>0</v>
      </c>
      <c r="W120" s="66"/>
      <c r="X120" s="66"/>
      <c r="Y120" s="66"/>
      <c r="Z120" s="66"/>
    </row>
    <row r="121" hidden="1">
      <c r="A121" s="60"/>
      <c r="B121" s="99"/>
      <c r="C121" s="44"/>
      <c r="D121" s="21"/>
      <c r="E121" s="21"/>
      <c r="F121" s="18">
        <v>2021</v>
      </c>
      <c r="G121" s="72">
        <f t="shared" si="100"/>
        <v>0</v>
      </c>
      <c r="H121" s="87"/>
      <c r="I121" s="72"/>
      <c r="J121" s="87"/>
      <c r="K121" s="87"/>
      <c r="L121" s="66">
        <f t="shared" si="101"/>
        <v>0</v>
      </c>
      <c r="M121" s="66"/>
      <c r="N121" s="66"/>
      <c r="O121" s="66"/>
      <c r="P121" s="66"/>
      <c r="Q121" s="66">
        <f t="shared" si="102"/>
        <v>0</v>
      </c>
      <c r="R121" s="66"/>
      <c r="S121" s="66"/>
      <c r="T121" s="66"/>
      <c r="U121" s="66"/>
      <c r="V121" s="66">
        <f t="shared" si="103"/>
        <v>0</v>
      </c>
      <c r="W121" s="66"/>
      <c r="X121" s="66"/>
      <c r="Y121" s="66"/>
      <c r="Z121" s="66"/>
    </row>
    <row r="122" hidden="1">
      <c r="A122" s="60"/>
      <c r="B122" s="99"/>
      <c r="C122" s="44"/>
      <c r="D122" s="21"/>
      <c r="E122" s="21"/>
      <c r="F122" s="18">
        <v>2022</v>
      </c>
      <c r="G122" s="72">
        <f t="shared" si="100"/>
        <v>20</v>
      </c>
      <c r="H122" s="88"/>
      <c r="I122" s="72"/>
      <c r="J122" s="89">
        <v>20</v>
      </c>
      <c r="K122" s="90"/>
      <c r="L122" s="66">
        <f t="shared" si="101"/>
        <v>20</v>
      </c>
      <c r="M122" s="66"/>
      <c r="N122" s="66"/>
      <c r="O122" s="66">
        <v>20</v>
      </c>
      <c r="P122" s="66"/>
      <c r="Q122" s="66">
        <f t="shared" si="102"/>
        <v>20</v>
      </c>
      <c r="R122" s="66"/>
      <c r="S122" s="66"/>
      <c r="T122" s="66">
        <v>20</v>
      </c>
      <c r="U122" s="66"/>
      <c r="V122" s="66">
        <f t="shared" si="103"/>
        <v>20</v>
      </c>
      <c r="W122" s="66"/>
      <c r="X122" s="66"/>
      <c r="Y122" s="66">
        <v>20</v>
      </c>
      <c r="Z122" s="66"/>
    </row>
    <row r="123" ht="12.75" hidden="1">
      <c r="A123" s="60"/>
      <c r="B123" s="99"/>
      <c r="C123" s="44"/>
      <c r="D123" s="21"/>
      <c r="E123" s="21"/>
      <c r="F123" s="18">
        <v>2023</v>
      </c>
      <c r="G123" s="72">
        <f t="shared" si="100"/>
        <v>18.5</v>
      </c>
      <c r="H123" s="87"/>
      <c r="I123" s="72"/>
      <c r="J123" s="87">
        <v>18.5</v>
      </c>
      <c r="K123" s="87"/>
      <c r="L123" s="66">
        <f t="shared" si="101"/>
        <v>18.5</v>
      </c>
      <c r="M123" s="66"/>
      <c r="N123" s="66"/>
      <c r="O123" s="66">
        <v>18.5</v>
      </c>
      <c r="P123" s="66"/>
      <c r="Q123" s="66">
        <f t="shared" si="102"/>
        <v>18.5</v>
      </c>
      <c r="R123" s="66"/>
      <c r="S123" s="66"/>
      <c r="T123" s="66">
        <v>18.5</v>
      </c>
      <c r="U123" s="66"/>
      <c r="V123" s="66">
        <f t="shared" si="103"/>
        <v>18.5</v>
      </c>
      <c r="W123" s="66"/>
      <c r="X123" s="66"/>
      <c r="Y123" s="66">
        <v>18.5</v>
      </c>
      <c r="Z123" s="66"/>
    </row>
    <row r="124" ht="37.5" customHeight="1">
      <c r="A124" s="60"/>
      <c r="B124" s="99"/>
      <c r="C124" s="44"/>
      <c r="D124" s="21"/>
      <c r="E124" s="21"/>
      <c r="F124" s="18">
        <v>2024</v>
      </c>
      <c r="G124" s="72">
        <f t="shared" si="100"/>
        <v>20</v>
      </c>
      <c r="H124" s="88"/>
      <c r="I124" s="72"/>
      <c r="J124" s="89">
        <v>20</v>
      </c>
      <c r="K124" s="90"/>
      <c r="L124" s="66">
        <f t="shared" si="101"/>
        <v>20</v>
      </c>
      <c r="M124" s="66"/>
      <c r="N124" s="66"/>
      <c r="O124" s="66">
        <v>20</v>
      </c>
      <c r="P124" s="66"/>
      <c r="Q124" s="66">
        <f t="shared" si="102"/>
        <v>0</v>
      </c>
      <c r="R124" s="66"/>
      <c r="S124" s="66"/>
      <c r="T124" s="66"/>
      <c r="U124" s="66"/>
      <c r="V124" s="66">
        <f t="shared" si="103"/>
        <v>0</v>
      </c>
      <c r="W124" s="66"/>
      <c r="X124" s="66"/>
      <c r="Y124" s="66"/>
      <c r="Z124" s="66"/>
    </row>
    <row r="125" hidden="1">
      <c r="A125" s="60"/>
      <c r="B125" s="99"/>
      <c r="C125" s="44"/>
      <c r="D125" s="21"/>
      <c r="E125" s="21"/>
      <c r="F125" s="18">
        <v>2025</v>
      </c>
      <c r="G125" s="72">
        <f t="shared" si="100"/>
        <v>17.800000000000001</v>
      </c>
      <c r="H125" s="87"/>
      <c r="I125" s="72"/>
      <c r="J125" s="87">
        <v>17.800000000000001</v>
      </c>
      <c r="K125" s="87"/>
      <c r="L125" s="66">
        <f t="shared" si="101"/>
        <v>17.800000000000001</v>
      </c>
      <c r="M125" s="66"/>
      <c r="N125" s="66"/>
      <c r="O125" s="66">
        <v>17.800000000000001</v>
      </c>
      <c r="P125" s="66"/>
      <c r="Q125" s="66">
        <f t="shared" si="102"/>
        <v>0</v>
      </c>
      <c r="R125" s="66"/>
      <c r="S125" s="66"/>
      <c r="T125" s="66"/>
      <c r="U125" s="66"/>
      <c r="V125" s="66">
        <f t="shared" si="103"/>
        <v>0</v>
      </c>
      <c r="W125" s="66"/>
      <c r="X125" s="66"/>
      <c r="Y125" s="66"/>
      <c r="Z125" s="66"/>
    </row>
    <row r="126" hidden="1">
      <c r="A126" s="60"/>
      <c r="B126" s="99"/>
      <c r="C126" s="54"/>
      <c r="D126" s="21"/>
      <c r="E126" s="21"/>
      <c r="F126" s="18">
        <v>2026</v>
      </c>
      <c r="G126" s="72">
        <f t="shared" si="100"/>
        <v>19.199999999999999</v>
      </c>
      <c r="H126" s="88"/>
      <c r="I126" s="72"/>
      <c r="J126" s="89">
        <v>19.199999999999999</v>
      </c>
      <c r="K126" s="90"/>
      <c r="L126" s="66">
        <f t="shared" si="101"/>
        <v>19.199999999999999</v>
      </c>
      <c r="M126" s="66"/>
      <c r="N126" s="66"/>
      <c r="O126" s="66">
        <v>19.199999999999999</v>
      </c>
      <c r="P126" s="66"/>
      <c r="Q126" s="66">
        <f t="shared" si="102"/>
        <v>0</v>
      </c>
      <c r="R126" s="66"/>
      <c r="S126" s="66"/>
      <c r="T126" s="66"/>
      <c r="U126" s="66"/>
      <c r="V126" s="66">
        <f t="shared" si="103"/>
        <v>0</v>
      </c>
      <c r="W126" s="66"/>
      <c r="X126" s="66"/>
      <c r="Y126" s="66"/>
      <c r="Z126" s="66"/>
    </row>
    <row r="127" hidden="1">
      <c r="A127" s="60"/>
      <c r="B127" s="55" t="s">
        <v>21</v>
      </c>
      <c r="C127" s="55"/>
      <c r="D127" s="55"/>
      <c r="E127" s="55"/>
      <c r="F127" s="56"/>
      <c r="G127" s="75">
        <f t="shared" si="100"/>
        <v>95.5</v>
      </c>
      <c r="H127" s="91">
        <f>SUM(H120:H126)</f>
        <v>0</v>
      </c>
      <c r="I127" s="75">
        <f>SUM(I120:I126)</f>
        <v>0</v>
      </c>
      <c r="J127" s="91">
        <f>SUM(J120:J126)</f>
        <v>95.5</v>
      </c>
      <c r="K127" s="91">
        <f>SUM(K120:K126)</f>
        <v>0</v>
      </c>
      <c r="L127" s="43">
        <f t="shared" si="101"/>
        <v>95.5</v>
      </c>
      <c r="M127" s="43">
        <f>SUM(M120:M126)</f>
        <v>0</v>
      </c>
      <c r="N127" s="43">
        <f>SUM(N120:N126)</f>
        <v>0</v>
      </c>
      <c r="O127" s="43">
        <f>SUM(O120:O126)</f>
        <v>95.5</v>
      </c>
      <c r="P127" s="43">
        <f>SUM(P120:P126)</f>
        <v>0</v>
      </c>
      <c r="Q127" s="43">
        <f t="shared" si="102"/>
        <v>38.5</v>
      </c>
      <c r="R127" s="43">
        <f>SUM(R120:R126)</f>
        <v>0</v>
      </c>
      <c r="S127" s="43">
        <f>SUM(S120:S126)</f>
        <v>0</v>
      </c>
      <c r="T127" s="43">
        <f>SUM(T120:T126)</f>
        <v>38.5</v>
      </c>
      <c r="U127" s="43">
        <f>SUM(U120:U126)</f>
        <v>0</v>
      </c>
      <c r="V127" s="43">
        <f t="shared" si="103"/>
        <v>38.5</v>
      </c>
      <c r="W127" s="43">
        <f>SUM(W120:W126)</f>
        <v>0</v>
      </c>
      <c r="X127" s="43">
        <f>SUM(X120:X126)</f>
        <v>0</v>
      </c>
      <c r="Y127" s="43">
        <f>SUM(Y120:Y126)</f>
        <v>38.5</v>
      </c>
      <c r="Z127" s="43">
        <f>SUM(Z120:Z126)</f>
        <v>0</v>
      </c>
    </row>
    <row r="128" hidden="1">
      <c r="A128" s="60" t="s">
        <v>42</v>
      </c>
      <c r="B128" s="99" t="s">
        <v>43</v>
      </c>
      <c r="C128" s="39" t="s">
        <v>20</v>
      </c>
      <c r="D128" s="21">
        <v>2021</v>
      </c>
      <c r="E128" s="21">
        <v>2026</v>
      </c>
      <c r="F128" s="18">
        <v>2020</v>
      </c>
      <c r="G128" s="72">
        <f t="shared" si="100"/>
        <v>0</v>
      </c>
      <c r="H128" s="88"/>
      <c r="I128" s="72"/>
      <c r="J128" s="89"/>
      <c r="K128" s="90"/>
      <c r="L128" s="66">
        <f t="shared" si="101"/>
        <v>0</v>
      </c>
      <c r="M128" s="66"/>
      <c r="N128" s="66"/>
      <c r="O128" s="66"/>
      <c r="P128" s="66"/>
      <c r="Q128" s="66">
        <f t="shared" si="102"/>
        <v>0</v>
      </c>
      <c r="R128" s="66"/>
      <c r="S128" s="66"/>
      <c r="T128" s="66"/>
      <c r="U128" s="66"/>
      <c r="V128" s="66">
        <f t="shared" si="103"/>
        <v>0</v>
      </c>
      <c r="W128" s="66"/>
      <c r="X128" s="66"/>
      <c r="Y128" s="66"/>
      <c r="Z128" s="66"/>
    </row>
    <row r="129" hidden="1">
      <c r="A129" s="60"/>
      <c r="B129" s="99"/>
      <c r="C129" s="44"/>
      <c r="D129" s="21"/>
      <c r="E129" s="21"/>
      <c r="F129" s="18">
        <v>2021</v>
      </c>
      <c r="G129" s="72">
        <f t="shared" si="100"/>
        <v>0</v>
      </c>
      <c r="H129" s="87"/>
      <c r="I129" s="72"/>
      <c r="J129" s="87"/>
      <c r="K129" s="87"/>
      <c r="L129" s="66">
        <f t="shared" si="101"/>
        <v>0</v>
      </c>
      <c r="M129" s="66"/>
      <c r="N129" s="66"/>
      <c r="O129" s="66"/>
      <c r="P129" s="66"/>
      <c r="Q129" s="66">
        <f t="shared" si="102"/>
        <v>0</v>
      </c>
      <c r="R129" s="66"/>
      <c r="S129" s="66"/>
      <c r="T129" s="66"/>
      <c r="U129" s="66"/>
      <c r="V129" s="66">
        <f t="shared" si="103"/>
        <v>0</v>
      </c>
      <c r="W129" s="66"/>
      <c r="X129" s="66"/>
      <c r="Y129" s="66"/>
      <c r="Z129" s="66"/>
    </row>
    <row r="130" hidden="1">
      <c r="A130" s="60"/>
      <c r="B130" s="99"/>
      <c r="C130" s="44"/>
      <c r="D130" s="21"/>
      <c r="E130" s="21"/>
      <c r="F130" s="18">
        <v>2022</v>
      </c>
      <c r="G130" s="72">
        <f t="shared" si="100"/>
        <v>20</v>
      </c>
      <c r="H130" s="88"/>
      <c r="I130" s="72"/>
      <c r="J130" s="89">
        <v>20</v>
      </c>
      <c r="K130" s="90"/>
      <c r="L130" s="66">
        <f t="shared" si="101"/>
        <v>20</v>
      </c>
      <c r="M130" s="66"/>
      <c r="N130" s="66"/>
      <c r="O130" s="66">
        <v>20</v>
      </c>
      <c r="P130" s="66"/>
      <c r="Q130" s="66">
        <f t="shared" si="102"/>
        <v>20</v>
      </c>
      <c r="R130" s="66"/>
      <c r="S130" s="66"/>
      <c r="T130" s="66">
        <v>20</v>
      </c>
      <c r="U130" s="66"/>
      <c r="V130" s="66">
        <f t="shared" si="103"/>
        <v>20</v>
      </c>
      <c r="W130" s="66"/>
      <c r="X130" s="66"/>
      <c r="Y130" s="66">
        <v>20</v>
      </c>
      <c r="Z130" s="66"/>
    </row>
    <row r="131" ht="12.75" hidden="1">
      <c r="A131" s="60"/>
      <c r="B131" s="99"/>
      <c r="C131" s="44"/>
      <c r="D131" s="21"/>
      <c r="E131" s="21"/>
      <c r="F131" s="18">
        <v>2023</v>
      </c>
      <c r="G131" s="72">
        <f t="shared" si="100"/>
        <v>18.5</v>
      </c>
      <c r="H131" s="87"/>
      <c r="I131" s="72"/>
      <c r="J131" s="87">
        <v>18.5</v>
      </c>
      <c r="K131" s="87"/>
      <c r="L131" s="66">
        <f t="shared" si="101"/>
        <v>18.5</v>
      </c>
      <c r="M131" s="66"/>
      <c r="N131" s="66"/>
      <c r="O131" s="66">
        <v>18.5</v>
      </c>
      <c r="P131" s="66"/>
      <c r="Q131" s="66">
        <f t="shared" si="102"/>
        <v>18.5</v>
      </c>
      <c r="R131" s="66"/>
      <c r="S131" s="66"/>
      <c r="T131" s="66">
        <v>18.5</v>
      </c>
      <c r="U131" s="66"/>
      <c r="V131" s="66">
        <f t="shared" si="103"/>
        <v>18.5</v>
      </c>
      <c r="W131" s="66"/>
      <c r="X131" s="66"/>
      <c r="Y131" s="66">
        <v>18.5</v>
      </c>
      <c r="Z131" s="66"/>
    </row>
    <row r="132" ht="36" customHeight="1">
      <c r="A132" s="60"/>
      <c r="B132" s="99"/>
      <c r="C132" s="44"/>
      <c r="D132" s="21"/>
      <c r="E132" s="21"/>
      <c r="F132" s="18">
        <v>2024</v>
      </c>
      <c r="G132" s="72">
        <f t="shared" si="100"/>
        <v>20</v>
      </c>
      <c r="H132" s="88"/>
      <c r="I132" s="72"/>
      <c r="J132" s="89">
        <v>20</v>
      </c>
      <c r="K132" s="90"/>
      <c r="L132" s="66">
        <f t="shared" si="101"/>
        <v>20</v>
      </c>
      <c r="M132" s="66"/>
      <c r="N132" s="66"/>
      <c r="O132" s="66">
        <v>20</v>
      </c>
      <c r="P132" s="66"/>
      <c r="Q132" s="66">
        <f t="shared" si="102"/>
        <v>0</v>
      </c>
      <c r="R132" s="66"/>
      <c r="S132" s="66"/>
      <c r="T132" s="66"/>
      <c r="U132" s="66"/>
      <c r="V132" s="66">
        <f t="shared" si="103"/>
        <v>0</v>
      </c>
      <c r="W132" s="66"/>
      <c r="X132" s="66"/>
      <c r="Y132" s="66"/>
      <c r="Z132" s="66"/>
    </row>
    <row r="133" hidden="1">
      <c r="A133" s="60"/>
      <c r="B133" s="99"/>
      <c r="C133" s="44"/>
      <c r="D133" s="21"/>
      <c r="E133" s="21"/>
      <c r="F133" s="18">
        <v>2025</v>
      </c>
      <c r="G133" s="72">
        <f t="shared" si="100"/>
        <v>17.800000000000001</v>
      </c>
      <c r="H133" s="87"/>
      <c r="I133" s="72"/>
      <c r="J133" s="87">
        <v>17.800000000000001</v>
      </c>
      <c r="K133" s="87"/>
      <c r="L133" s="66">
        <f t="shared" si="101"/>
        <v>17.800000000000001</v>
      </c>
      <c r="M133" s="66"/>
      <c r="N133" s="66"/>
      <c r="O133" s="66">
        <v>17.800000000000001</v>
      </c>
      <c r="P133" s="66"/>
      <c r="Q133" s="66">
        <f t="shared" si="102"/>
        <v>0</v>
      </c>
      <c r="R133" s="66"/>
      <c r="S133" s="66"/>
      <c r="T133" s="66"/>
      <c r="U133" s="66"/>
      <c r="V133" s="66">
        <f t="shared" si="103"/>
        <v>0</v>
      </c>
      <c r="W133" s="66"/>
      <c r="X133" s="66"/>
      <c r="Y133" s="66"/>
      <c r="Z133" s="66"/>
    </row>
    <row r="134" hidden="1">
      <c r="A134" s="60"/>
      <c r="B134" s="99"/>
      <c r="C134" s="54"/>
      <c r="D134" s="21"/>
      <c r="E134" s="21"/>
      <c r="F134" s="18">
        <v>2026</v>
      </c>
      <c r="G134" s="72">
        <f t="shared" si="100"/>
        <v>19.199999999999999</v>
      </c>
      <c r="H134" s="88"/>
      <c r="I134" s="72"/>
      <c r="J134" s="89">
        <v>19.199999999999999</v>
      </c>
      <c r="K134" s="90"/>
      <c r="L134" s="66">
        <f t="shared" si="101"/>
        <v>19.199999999999999</v>
      </c>
      <c r="M134" s="66"/>
      <c r="N134" s="66"/>
      <c r="O134" s="66">
        <v>19.199999999999999</v>
      </c>
      <c r="P134" s="66"/>
      <c r="Q134" s="66">
        <f t="shared" si="102"/>
        <v>0</v>
      </c>
      <c r="R134" s="66"/>
      <c r="S134" s="66"/>
      <c r="T134" s="66"/>
      <c r="U134" s="66"/>
      <c r="V134" s="66">
        <f t="shared" si="103"/>
        <v>0</v>
      </c>
      <c r="W134" s="66"/>
      <c r="X134" s="66"/>
      <c r="Y134" s="66"/>
      <c r="Z134" s="66"/>
    </row>
    <row r="135" hidden="1">
      <c r="A135" s="60"/>
      <c r="B135" s="55" t="s">
        <v>21</v>
      </c>
      <c r="C135" s="55"/>
      <c r="D135" s="55"/>
      <c r="E135" s="55"/>
      <c r="F135" s="56"/>
      <c r="G135" s="75">
        <f t="shared" si="100"/>
        <v>95.5</v>
      </c>
      <c r="H135" s="91">
        <f>SUM(H128:H134)</f>
        <v>0</v>
      </c>
      <c r="I135" s="75">
        <f>SUM(I128:I134)</f>
        <v>0</v>
      </c>
      <c r="J135" s="91">
        <f>SUM(J128:J134)</f>
        <v>95.5</v>
      </c>
      <c r="K135" s="91">
        <f>SUM(K128:K134)</f>
        <v>0</v>
      </c>
      <c r="L135" s="43">
        <f t="shared" si="101"/>
        <v>95.5</v>
      </c>
      <c r="M135" s="43">
        <f>SUM(M128:M134)</f>
        <v>0</v>
      </c>
      <c r="N135" s="43">
        <f>SUM(N128:N134)</f>
        <v>0</v>
      </c>
      <c r="O135" s="43">
        <f>SUM(O128:O134)</f>
        <v>95.5</v>
      </c>
      <c r="P135" s="43">
        <f>SUM(P128:P134)</f>
        <v>0</v>
      </c>
      <c r="Q135" s="43">
        <f t="shared" si="102"/>
        <v>38.5</v>
      </c>
      <c r="R135" s="43">
        <f>SUM(R128:R134)</f>
        <v>0</v>
      </c>
      <c r="S135" s="43">
        <f>SUM(S128:S134)</f>
        <v>0</v>
      </c>
      <c r="T135" s="43">
        <f>SUM(T128:T134)</f>
        <v>38.5</v>
      </c>
      <c r="U135" s="43">
        <f>SUM(U128:U134)</f>
        <v>0</v>
      </c>
      <c r="V135" s="43">
        <f t="shared" si="103"/>
        <v>38.5</v>
      </c>
      <c r="W135" s="43">
        <f>SUM(W128:W134)</f>
        <v>0</v>
      </c>
      <c r="X135" s="43">
        <f>SUM(X128:X134)</f>
        <v>0</v>
      </c>
      <c r="Y135" s="43">
        <f>SUM(Y128:Y134)</f>
        <v>38.5</v>
      </c>
      <c r="Z135" s="43">
        <f>SUM(Z128:Z134)</f>
        <v>0</v>
      </c>
    </row>
    <row r="136" hidden="1">
      <c r="A136" s="60" t="s">
        <v>44</v>
      </c>
      <c r="B136" s="99" t="s">
        <v>45</v>
      </c>
      <c r="C136" s="39" t="s">
        <v>20</v>
      </c>
      <c r="D136" s="21">
        <v>2021</v>
      </c>
      <c r="E136" s="21">
        <v>2026</v>
      </c>
      <c r="F136" s="18">
        <v>2020</v>
      </c>
      <c r="G136" s="72">
        <f t="shared" si="100"/>
        <v>0</v>
      </c>
      <c r="H136" s="88"/>
      <c r="I136" s="72"/>
      <c r="J136" s="89"/>
      <c r="K136" s="90"/>
      <c r="L136" s="66">
        <f t="shared" si="101"/>
        <v>0</v>
      </c>
      <c r="M136" s="66"/>
      <c r="N136" s="66"/>
      <c r="O136" s="66"/>
      <c r="P136" s="66"/>
      <c r="Q136" s="66">
        <f t="shared" si="102"/>
        <v>0</v>
      </c>
      <c r="R136" s="66"/>
      <c r="S136" s="66"/>
      <c r="T136" s="66"/>
      <c r="U136" s="66"/>
      <c r="V136" s="66">
        <f t="shared" si="103"/>
        <v>0</v>
      </c>
      <c r="W136" s="66"/>
      <c r="X136" s="66"/>
      <c r="Y136" s="66"/>
      <c r="Z136" s="66"/>
    </row>
    <row r="137" ht="12.75" hidden="1" customHeight="1">
      <c r="A137" s="60"/>
      <c r="B137" s="99"/>
      <c r="C137" s="44"/>
      <c r="D137" s="21"/>
      <c r="E137" s="21"/>
      <c r="F137" s="18">
        <v>2021</v>
      </c>
      <c r="G137" s="72">
        <f t="shared" si="100"/>
        <v>0</v>
      </c>
      <c r="H137" s="87"/>
      <c r="I137" s="72"/>
      <c r="J137" s="87"/>
      <c r="K137" s="87"/>
      <c r="L137" s="66">
        <f t="shared" si="101"/>
        <v>0</v>
      </c>
      <c r="M137" s="66"/>
      <c r="N137" s="66"/>
      <c r="O137" s="66"/>
      <c r="P137" s="66"/>
      <c r="Q137" s="66">
        <f t="shared" si="102"/>
        <v>0</v>
      </c>
      <c r="R137" s="66"/>
      <c r="S137" s="66"/>
      <c r="T137" s="66"/>
      <c r="U137" s="66"/>
      <c r="V137" s="66">
        <f t="shared" si="103"/>
        <v>0</v>
      </c>
      <c r="W137" s="66"/>
      <c r="X137" s="66"/>
      <c r="Y137" s="66"/>
      <c r="Z137" s="66"/>
    </row>
    <row r="138" hidden="1">
      <c r="A138" s="60"/>
      <c r="B138" s="99"/>
      <c r="C138" s="44"/>
      <c r="D138" s="21"/>
      <c r="E138" s="21"/>
      <c r="F138" s="18">
        <v>2022</v>
      </c>
      <c r="G138" s="72">
        <f t="shared" si="100"/>
        <v>40</v>
      </c>
      <c r="H138" s="88"/>
      <c r="I138" s="72"/>
      <c r="J138" s="89">
        <v>40</v>
      </c>
      <c r="K138" s="90"/>
      <c r="L138" s="66">
        <f t="shared" si="101"/>
        <v>40</v>
      </c>
      <c r="M138" s="66"/>
      <c r="N138" s="66"/>
      <c r="O138" s="66">
        <v>40</v>
      </c>
      <c r="P138" s="66"/>
      <c r="Q138" s="66">
        <f t="shared" si="102"/>
        <v>40</v>
      </c>
      <c r="R138" s="66"/>
      <c r="S138" s="66"/>
      <c r="T138" s="66">
        <v>40</v>
      </c>
      <c r="U138" s="66"/>
      <c r="V138" s="66">
        <f t="shared" si="103"/>
        <v>40</v>
      </c>
      <c r="W138" s="66"/>
      <c r="X138" s="66"/>
      <c r="Y138" s="66">
        <v>40</v>
      </c>
      <c r="Z138" s="66"/>
    </row>
    <row r="139" ht="12.75" hidden="1">
      <c r="A139" s="60"/>
      <c r="B139" s="99"/>
      <c r="C139" s="44"/>
      <c r="D139" s="21"/>
      <c r="E139" s="21"/>
      <c r="F139" s="18">
        <v>2023</v>
      </c>
      <c r="G139" s="72">
        <f t="shared" si="100"/>
        <v>40</v>
      </c>
      <c r="H139" s="87"/>
      <c r="I139" s="72"/>
      <c r="J139" s="87">
        <v>40</v>
      </c>
      <c r="K139" s="87"/>
      <c r="L139" s="66">
        <f t="shared" si="101"/>
        <v>40</v>
      </c>
      <c r="M139" s="66"/>
      <c r="N139" s="66"/>
      <c r="O139" s="66">
        <v>40</v>
      </c>
      <c r="P139" s="66"/>
      <c r="Q139" s="66">
        <f t="shared" si="102"/>
        <v>40</v>
      </c>
      <c r="R139" s="66"/>
      <c r="S139" s="66"/>
      <c r="T139" s="66">
        <v>40</v>
      </c>
      <c r="U139" s="66"/>
      <c r="V139" s="66">
        <f t="shared" si="103"/>
        <v>40</v>
      </c>
      <c r="W139" s="66"/>
      <c r="X139" s="66"/>
      <c r="Y139" s="66">
        <v>40</v>
      </c>
      <c r="Z139" s="66"/>
    </row>
    <row r="140" ht="39.75" customHeight="1">
      <c r="A140" s="60"/>
      <c r="B140" s="99"/>
      <c r="C140" s="44"/>
      <c r="D140" s="21"/>
      <c r="E140" s="21"/>
      <c r="F140" s="18">
        <v>2024</v>
      </c>
      <c r="G140" s="72">
        <f t="shared" si="100"/>
        <v>20</v>
      </c>
      <c r="H140" s="88"/>
      <c r="I140" s="72"/>
      <c r="J140" s="89">
        <v>20</v>
      </c>
      <c r="K140" s="90"/>
      <c r="L140" s="66">
        <f t="shared" si="101"/>
        <v>80</v>
      </c>
      <c r="M140" s="66"/>
      <c r="N140" s="66"/>
      <c r="O140" s="66">
        <v>80</v>
      </c>
      <c r="P140" s="66"/>
      <c r="Q140" s="66">
        <f t="shared" si="102"/>
        <v>0</v>
      </c>
      <c r="R140" s="66"/>
      <c r="S140" s="66"/>
      <c r="T140" s="66"/>
      <c r="U140" s="66"/>
      <c r="V140" s="66">
        <f t="shared" si="103"/>
        <v>0</v>
      </c>
      <c r="W140" s="66"/>
      <c r="X140" s="66"/>
      <c r="Y140" s="66"/>
      <c r="Z140" s="66"/>
    </row>
    <row r="141" hidden="1">
      <c r="A141" s="60"/>
      <c r="B141" s="99"/>
      <c r="C141" s="44"/>
      <c r="D141" s="21"/>
      <c r="E141" s="21"/>
      <c r="F141" s="18">
        <v>2025</v>
      </c>
      <c r="G141" s="72">
        <f t="shared" si="100"/>
        <v>17.800000000000001</v>
      </c>
      <c r="H141" s="87"/>
      <c r="I141" s="72"/>
      <c r="J141" s="87">
        <v>17.800000000000001</v>
      </c>
      <c r="K141" s="87"/>
      <c r="L141" s="66">
        <f t="shared" si="101"/>
        <v>17.800000000000001</v>
      </c>
      <c r="M141" s="66"/>
      <c r="N141" s="66"/>
      <c r="O141" s="66">
        <v>17.800000000000001</v>
      </c>
      <c r="P141" s="66"/>
      <c r="Q141" s="66">
        <f t="shared" si="102"/>
        <v>0</v>
      </c>
      <c r="R141" s="66"/>
      <c r="S141" s="66"/>
      <c r="T141" s="66"/>
      <c r="U141" s="66"/>
      <c r="V141" s="66">
        <f t="shared" si="103"/>
        <v>0</v>
      </c>
      <c r="W141" s="66"/>
      <c r="X141" s="66"/>
      <c r="Y141" s="66"/>
      <c r="Z141" s="66"/>
    </row>
    <row r="142" hidden="1">
      <c r="A142" s="60"/>
      <c r="B142" s="99"/>
      <c r="C142" s="54"/>
      <c r="D142" s="21"/>
      <c r="E142" s="21"/>
      <c r="F142" s="18">
        <v>2026</v>
      </c>
      <c r="G142" s="72">
        <f t="shared" si="100"/>
        <v>19.199999999999999</v>
      </c>
      <c r="H142" s="88"/>
      <c r="I142" s="72"/>
      <c r="J142" s="89">
        <v>19.199999999999999</v>
      </c>
      <c r="K142" s="90"/>
      <c r="L142" s="66">
        <f t="shared" si="101"/>
        <v>19.199999999999999</v>
      </c>
      <c r="M142" s="66"/>
      <c r="N142" s="66"/>
      <c r="O142" s="66">
        <v>19.199999999999999</v>
      </c>
      <c r="P142" s="66"/>
      <c r="Q142" s="66">
        <f t="shared" si="102"/>
        <v>0</v>
      </c>
      <c r="R142" s="66"/>
      <c r="S142" s="66"/>
      <c r="T142" s="66"/>
      <c r="U142" s="66"/>
      <c r="V142" s="66">
        <f t="shared" si="103"/>
        <v>0</v>
      </c>
      <c r="W142" s="66"/>
      <c r="X142" s="66"/>
      <c r="Y142" s="66"/>
      <c r="Z142" s="66"/>
    </row>
    <row r="143" hidden="1">
      <c r="A143" s="60"/>
      <c r="B143" s="55" t="s">
        <v>21</v>
      </c>
      <c r="C143" s="55"/>
      <c r="D143" s="55"/>
      <c r="E143" s="55"/>
      <c r="F143" s="56"/>
      <c r="G143" s="75">
        <f t="shared" si="100"/>
        <v>137</v>
      </c>
      <c r="H143" s="91">
        <f>SUM(H136:H142)</f>
        <v>0</v>
      </c>
      <c r="I143" s="75">
        <f>SUM(I136:I142)</f>
        <v>0</v>
      </c>
      <c r="J143" s="91">
        <f>SUM(J136:J142)</f>
        <v>137</v>
      </c>
      <c r="K143" s="91">
        <f>SUM(K136:K142)</f>
        <v>0</v>
      </c>
      <c r="L143" s="43">
        <f t="shared" si="101"/>
        <v>197</v>
      </c>
      <c r="M143" s="43">
        <f>SUM(M136:M142)</f>
        <v>0</v>
      </c>
      <c r="N143" s="43">
        <f>SUM(N136:N142)</f>
        <v>0</v>
      </c>
      <c r="O143" s="43">
        <f>SUM(O136:O142)</f>
        <v>197</v>
      </c>
      <c r="P143" s="43">
        <f>SUM(P136:P142)</f>
        <v>0</v>
      </c>
      <c r="Q143" s="43">
        <f t="shared" si="102"/>
        <v>80</v>
      </c>
      <c r="R143" s="43">
        <f>SUM(R136:R142)</f>
        <v>0</v>
      </c>
      <c r="S143" s="43">
        <f>SUM(S136:S142)</f>
        <v>0</v>
      </c>
      <c r="T143" s="43">
        <f>SUM(T136:T142)</f>
        <v>80</v>
      </c>
      <c r="U143" s="43">
        <f>SUM(U136:U142)</f>
        <v>0</v>
      </c>
      <c r="V143" s="43">
        <f t="shared" si="103"/>
        <v>80</v>
      </c>
      <c r="W143" s="43">
        <f>SUM(W136:W142)</f>
        <v>0</v>
      </c>
      <c r="X143" s="43">
        <f>SUM(X136:X142)</f>
        <v>0</v>
      </c>
      <c r="Y143" s="43">
        <f>SUM(Y136:Y142)</f>
        <v>80</v>
      </c>
      <c r="Z143" s="43">
        <f>SUM(Z136:Z142)</f>
        <v>0</v>
      </c>
    </row>
    <row r="144" hidden="1">
      <c r="A144" s="60"/>
      <c r="B144" s="99" t="s">
        <v>46</v>
      </c>
      <c r="C144" s="39" t="s">
        <v>47</v>
      </c>
      <c r="D144" s="21">
        <v>2021</v>
      </c>
      <c r="E144" s="21">
        <v>2026</v>
      </c>
      <c r="F144" s="18">
        <v>2020</v>
      </c>
      <c r="G144" s="72">
        <f t="shared" si="100"/>
        <v>0</v>
      </c>
      <c r="H144" s="88"/>
      <c r="I144" s="72"/>
      <c r="J144" s="89"/>
      <c r="K144" s="90"/>
      <c r="L144" s="66">
        <f t="shared" si="101"/>
        <v>0</v>
      </c>
      <c r="M144" s="66"/>
      <c r="N144" s="66"/>
      <c r="O144" s="66"/>
      <c r="P144" s="66"/>
      <c r="Q144" s="66">
        <f t="shared" si="102"/>
        <v>0</v>
      </c>
      <c r="R144" s="66"/>
      <c r="S144" s="66"/>
      <c r="T144" s="66"/>
      <c r="U144" s="66"/>
      <c r="V144" s="66">
        <f t="shared" si="103"/>
        <v>0</v>
      </c>
      <c r="W144" s="66"/>
      <c r="X144" s="66"/>
      <c r="Y144" s="66"/>
      <c r="Z144" s="66"/>
    </row>
    <row r="145" hidden="1">
      <c r="A145" s="60"/>
      <c r="B145" s="99"/>
      <c r="C145" s="44"/>
      <c r="D145" s="21"/>
      <c r="E145" s="21"/>
      <c r="F145" s="18">
        <v>2021</v>
      </c>
      <c r="G145" s="72">
        <f t="shared" si="100"/>
        <v>0</v>
      </c>
      <c r="H145" s="87"/>
      <c r="I145" s="72"/>
      <c r="J145" s="87"/>
      <c r="K145" s="87"/>
      <c r="L145" s="66">
        <f t="shared" si="101"/>
        <v>0</v>
      </c>
      <c r="M145" s="66"/>
      <c r="N145" s="66"/>
      <c r="O145" s="66"/>
      <c r="P145" s="66"/>
      <c r="Q145" s="66">
        <f t="shared" si="102"/>
        <v>0</v>
      </c>
      <c r="R145" s="66"/>
      <c r="S145" s="66"/>
      <c r="T145" s="66"/>
      <c r="U145" s="66"/>
      <c r="V145" s="66">
        <f t="shared" si="103"/>
        <v>0</v>
      </c>
      <c r="W145" s="66"/>
      <c r="X145" s="66"/>
      <c r="Y145" s="66"/>
      <c r="Z145" s="66"/>
    </row>
    <row r="146" hidden="1">
      <c r="A146" s="60"/>
      <c r="B146" s="99"/>
      <c r="C146" s="44"/>
      <c r="D146" s="21"/>
      <c r="E146" s="21"/>
      <c r="F146" s="18">
        <v>2022</v>
      </c>
      <c r="G146" s="72">
        <f t="shared" si="100"/>
        <v>0</v>
      </c>
      <c r="H146" s="88"/>
      <c r="I146" s="72"/>
      <c r="J146" s="89"/>
      <c r="K146" s="90"/>
      <c r="L146" s="66">
        <f t="shared" si="101"/>
        <v>0</v>
      </c>
      <c r="M146" s="66"/>
      <c r="N146" s="66"/>
      <c r="O146" s="66"/>
      <c r="P146" s="66"/>
      <c r="Q146" s="66">
        <f t="shared" si="102"/>
        <v>0</v>
      </c>
      <c r="R146" s="66"/>
      <c r="S146" s="66"/>
      <c r="T146" s="66"/>
      <c r="U146" s="66"/>
      <c r="V146" s="66">
        <f t="shared" si="103"/>
        <v>0</v>
      </c>
      <c r="W146" s="66"/>
      <c r="X146" s="66"/>
      <c r="Y146" s="66"/>
      <c r="Z146" s="66"/>
    </row>
    <row r="147" ht="12.75" hidden="1" customHeight="1">
      <c r="A147" s="60"/>
      <c r="B147" s="99"/>
      <c r="C147" s="44"/>
      <c r="D147" s="21"/>
      <c r="E147" s="21"/>
      <c r="F147" s="18">
        <v>2023</v>
      </c>
      <c r="G147" s="72">
        <f t="shared" si="100"/>
        <v>0</v>
      </c>
      <c r="H147" s="87"/>
      <c r="I147" s="72"/>
      <c r="J147" s="87"/>
      <c r="K147" s="87"/>
      <c r="L147" s="66">
        <f t="shared" si="101"/>
        <v>0</v>
      </c>
      <c r="M147" s="66"/>
      <c r="N147" s="66"/>
      <c r="O147" s="66"/>
      <c r="P147" s="66"/>
      <c r="Q147" s="66">
        <f t="shared" si="102"/>
        <v>0</v>
      </c>
      <c r="R147" s="66"/>
      <c r="S147" s="66"/>
      <c r="T147" s="66"/>
      <c r="U147" s="66"/>
      <c r="V147" s="66">
        <f t="shared" si="103"/>
        <v>0</v>
      </c>
      <c r="W147" s="66"/>
      <c r="X147" s="66"/>
      <c r="Y147" s="66"/>
      <c r="Z147" s="66"/>
    </row>
    <row r="148" hidden="1">
      <c r="A148" s="60"/>
      <c r="B148" s="99"/>
      <c r="C148" s="44"/>
      <c r="D148" s="21"/>
      <c r="E148" s="21"/>
      <c r="F148" s="18">
        <v>2024</v>
      </c>
      <c r="G148" s="72">
        <f t="shared" si="100"/>
        <v>0</v>
      </c>
      <c r="H148" s="88"/>
      <c r="I148" s="72"/>
      <c r="J148" s="89"/>
      <c r="K148" s="90"/>
      <c r="L148" s="66">
        <f t="shared" si="101"/>
        <v>0</v>
      </c>
      <c r="M148" s="66"/>
      <c r="N148" s="66"/>
      <c r="O148" s="66"/>
      <c r="P148" s="66"/>
      <c r="Q148" s="66">
        <f t="shared" si="102"/>
        <v>0</v>
      </c>
      <c r="R148" s="66"/>
      <c r="S148" s="66"/>
      <c r="T148" s="66"/>
      <c r="U148" s="66"/>
      <c r="V148" s="66">
        <f t="shared" si="103"/>
        <v>0</v>
      </c>
      <c r="W148" s="66"/>
      <c r="X148" s="66"/>
      <c r="Y148" s="66"/>
      <c r="Z148" s="66"/>
    </row>
    <row r="149" hidden="1">
      <c r="A149" s="60"/>
      <c r="B149" s="99"/>
      <c r="C149" s="44"/>
      <c r="D149" s="21"/>
      <c r="E149" s="21"/>
      <c r="F149" s="18">
        <v>2025</v>
      </c>
      <c r="G149" s="72">
        <f t="shared" si="100"/>
        <v>0</v>
      </c>
      <c r="H149" s="87"/>
      <c r="I149" s="72"/>
      <c r="J149" s="87"/>
      <c r="K149" s="87"/>
      <c r="L149" s="66">
        <f t="shared" si="101"/>
        <v>0</v>
      </c>
      <c r="M149" s="66"/>
      <c r="N149" s="66"/>
      <c r="O149" s="66"/>
      <c r="P149" s="66"/>
      <c r="Q149" s="66">
        <f t="shared" si="102"/>
        <v>0</v>
      </c>
      <c r="R149" s="66"/>
      <c r="S149" s="66"/>
      <c r="T149" s="66"/>
      <c r="U149" s="66"/>
      <c r="V149" s="66">
        <f t="shared" si="103"/>
        <v>0</v>
      </c>
      <c r="W149" s="66"/>
      <c r="X149" s="66"/>
      <c r="Y149" s="66"/>
      <c r="Z149" s="66"/>
    </row>
    <row r="150" hidden="1">
      <c r="A150" s="60"/>
      <c r="B150" s="99"/>
      <c r="C150" s="54"/>
      <c r="D150" s="21"/>
      <c r="E150" s="21"/>
      <c r="F150" s="18">
        <v>2026</v>
      </c>
      <c r="G150" s="72">
        <f t="shared" si="100"/>
        <v>0</v>
      </c>
      <c r="H150" s="88"/>
      <c r="I150" s="72"/>
      <c r="J150" s="89"/>
      <c r="K150" s="90"/>
      <c r="L150" s="66">
        <f t="shared" si="101"/>
        <v>0</v>
      </c>
      <c r="M150" s="66"/>
      <c r="N150" s="66"/>
      <c r="O150" s="66"/>
      <c r="P150" s="66"/>
      <c r="Q150" s="66">
        <f t="shared" si="102"/>
        <v>0</v>
      </c>
      <c r="R150" s="66"/>
      <c r="S150" s="66"/>
      <c r="T150" s="66"/>
      <c r="U150" s="66"/>
      <c r="V150" s="66">
        <f t="shared" si="103"/>
        <v>0</v>
      </c>
      <c r="W150" s="66"/>
      <c r="X150" s="66"/>
      <c r="Y150" s="66"/>
      <c r="Z150" s="66"/>
    </row>
    <row r="151" hidden="1">
      <c r="A151" s="60"/>
      <c r="B151" s="55" t="s">
        <v>21</v>
      </c>
      <c r="C151" s="55"/>
      <c r="D151" s="55"/>
      <c r="E151" s="55"/>
      <c r="F151" s="56"/>
      <c r="G151" s="75">
        <f t="shared" si="100"/>
        <v>0</v>
      </c>
      <c r="H151" s="91">
        <f>SUM(H144:H150)</f>
        <v>0</v>
      </c>
      <c r="I151" s="75">
        <f>SUM(I144:I150)</f>
        <v>0</v>
      </c>
      <c r="J151" s="91">
        <f>SUM(J144:J150)</f>
        <v>0</v>
      </c>
      <c r="K151" s="91">
        <f>SUM(K144:K150)</f>
        <v>0</v>
      </c>
      <c r="L151" s="43">
        <f t="shared" si="101"/>
        <v>0</v>
      </c>
      <c r="M151" s="43">
        <f>SUM(M144:M150)</f>
        <v>0</v>
      </c>
      <c r="N151" s="43">
        <f>SUM(N144:N150)</f>
        <v>0</v>
      </c>
      <c r="O151" s="43">
        <f>SUM(O144:O150)</f>
        <v>0</v>
      </c>
      <c r="P151" s="43">
        <f>SUM(P144:P150)</f>
        <v>0</v>
      </c>
      <c r="Q151" s="43">
        <f t="shared" si="102"/>
        <v>0</v>
      </c>
      <c r="R151" s="43">
        <f>SUM(R144:R150)</f>
        <v>0</v>
      </c>
      <c r="S151" s="43">
        <f>SUM(S144:S150)</f>
        <v>0</v>
      </c>
      <c r="T151" s="43">
        <f>SUM(T144:T150)</f>
        <v>0</v>
      </c>
      <c r="U151" s="43">
        <f>SUM(U144:U150)</f>
        <v>0</v>
      </c>
      <c r="V151" s="43">
        <f t="shared" si="103"/>
        <v>0</v>
      </c>
      <c r="W151" s="43">
        <f>SUM(W144:W150)</f>
        <v>0</v>
      </c>
      <c r="X151" s="43">
        <f>SUM(X144:X150)</f>
        <v>0</v>
      </c>
      <c r="Y151" s="43">
        <f>SUM(Y144:Y150)</f>
        <v>0</v>
      </c>
      <c r="Z151" s="43">
        <f>SUM(Z144:Z150)</f>
        <v>0</v>
      </c>
    </row>
    <row r="152" hidden="1">
      <c r="A152" s="60"/>
      <c r="B152" s="67" t="s">
        <v>48</v>
      </c>
      <c r="C152" s="39" t="s">
        <v>47</v>
      </c>
      <c r="D152" s="21">
        <v>2021</v>
      </c>
      <c r="E152" s="21">
        <v>2026</v>
      </c>
      <c r="F152" s="18">
        <v>2020</v>
      </c>
      <c r="G152" s="72">
        <f t="shared" si="100"/>
        <v>0</v>
      </c>
      <c r="H152" s="88"/>
      <c r="I152" s="72"/>
      <c r="J152" s="89"/>
      <c r="K152" s="90"/>
      <c r="L152" s="66">
        <f t="shared" si="101"/>
        <v>0</v>
      </c>
      <c r="M152" s="66"/>
      <c r="N152" s="66"/>
      <c r="O152" s="66"/>
      <c r="P152" s="66"/>
      <c r="Q152" s="66">
        <f t="shared" si="102"/>
        <v>0</v>
      </c>
      <c r="R152" s="66"/>
      <c r="S152" s="66"/>
      <c r="T152" s="66"/>
      <c r="U152" s="66"/>
      <c r="V152" s="66">
        <f t="shared" si="103"/>
        <v>0</v>
      </c>
      <c r="W152" s="66"/>
      <c r="X152" s="66"/>
      <c r="Y152" s="66"/>
      <c r="Z152" s="66"/>
    </row>
    <row r="153" hidden="1">
      <c r="A153" s="60"/>
      <c r="B153" s="67"/>
      <c r="C153" s="44"/>
      <c r="D153" s="21"/>
      <c r="E153" s="21"/>
      <c r="F153" s="18">
        <v>2021</v>
      </c>
      <c r="G153" s="72">
        <f t="shared" si="100"/>
        <v>0</v>
      </c>
      <c r="H153" s="87"/>
      <c r="I153" s="72"/>
      <c r="J153" s="87"/>
      <c r="K153" s="87"/>
      <c r="L153" s="66">
        <f t="shared" si="101"/>
        <v>0</v>
      </c>
      <c r="M153" s="66"/>
      <c r="N153" s="66"/>
      <c r="O153" s="66"/>
      <c r="P153" s="66"/>
      <c r="Q153" s="66">
        <f t="shared" si="102"/>
        <v>0</v>
      </c>
      <c r="R153" s="66"/>
      <c r="S153" s="66"/>
      <c r="T153" s="66"/>
      <c r="U153" s="66"/>
      <c r="V153" s="66">
        <f t="shared" si="103"/>
        <v>0</v>
      </c>
      <c r="W153" s="66"/>
      <c r="X153" s="66"/>
      <c r="Y153" s="66"/>
      <c r="Z153" s="66"/>
    </row>
    <row r="154" hidden="1">
      <c r="A154" s="60"/>
      <c r="B154" s="67"/>
      <c r="C154" s="44"/>
      <c r="D154" s="21"/>
      <c r="E154" s="21"/>
      <c r="F154" s="18">
        <v>2022</v>
      </c>
      <c r="G154" s="72">
        <f t="shared" si="100"/>
        <v>0</v>
      </c>
      <c r="H154" s="88"/>
      <c r="I154" s="72"/>
      <c r="J154" s="89"/>
      <c r="K154" s="90"/>
      <c r="L154" s="66">
        <f t="shared" si="101"/>
        <v>0</v>
      </c>
      <c r="M154" s="66"/>
      <c r="N154" s="66"/>
      <c r="O154" s="66"/>
      <c r="P154" s="66"/>
      <c r="Q154" s="66">
        <f t="shared" si="102"/>
        <v>0</v>
      </c>
      <c r="R154" s="66"/>
      <c r="S154" s="66"/>
      <c r="T154" s="66"/>
      <c r="U154" s="66"/>
      <c r="V154" s="66">
        <f t="shared" si="103"/>
        <v>0</v>
      </c>
      <c r="W154" s="66"/>
      <c r="X154" s="66"/>
      <c r="Y154" s="66"/>
      <c r="Z154" s="66"/>
    </row>
    <row r="155" hidden="1">
      <c r="A155" s="60"/>
      <c r="B155" s="67"/>
      <c r="C155" s="44"/>
      <c r="D155" s="21"/>
      <c r="E155" s="21"/>
      <c r="F155" s="18">
        <v>2023</v>
      </c>
      <c r="G155" s="72">
        <f t="shared" si="100"/>
        <v>0</v>
      </c>
      <c r="H155" s="87"/>
      <c r="I155" s="72"/>
      <c r="J155" s="87"/>
      <c r="K155" s="87"/>
      <c r="L155" s="66">
        <f t="shared" si="101"/>
        <v>0</v>
      </c>
      <c r="M155" s="66"/>
      <c r="N155" s="66"/>
      <c r="O155" s="66"/>
      <c r="P155" s="66"/>
      <c r="Q155" s="66">
        <f t="shared" si="102"/>
        <v>0</v>
      </c>
      <c r="R155" s="66"/>
      <c r="S155" s="66"/>
      <c r="T155" s="66"/>
      <c r="U155" s="66"/>
      <c r="V155" s="66">
        <f t="shared" si="103"/>
        <v>0</v>
      </c>
      <c r="W155" s="66"/>
      <c r="X155" s="66"/>
      <c r="Y155" s="66"/>
      <c r="Z155" s="66"/>
    </row>
    <row r="156" hidden="1">
      <c r="A156" s="60"/>
      <c r="B156" s="67"/>
      <c r="C156" s="44"/>
      <c r="D156" s="21"/>
      <c r="E156" s="21"/>
      <c r="F156" s="18">
        <v>2024</v>
      </c>
      <c r="G156" s="72">
        <f t="shared" si="100"/>
        <v>0</v>
      </c>
      <c r="H156" s="88"/>
      <c r="I156" s="72"/>
      <c r="J156" s="89"/>
      <c r="K156" s="90"/>
      <c r="L156" s="66">
        <f t="shared" si="101"/>
        <v>0</v>
      </c>
      <c r="M156" s="66"/>
      <c r="N156" s="66"/>
      <c r="O156" s="66"/>
      <c r="P156" s="66"/>
      <c r="Q156" s="66">
        <f t="shared" si="102"/>
        <v>0</v>
      </c>
      <c r="R156" s="66"/>
      <c r="S156" s="66"/>
      <c r="T156" s="66"/>
      <c r="U156" s="66"/>
      <c r="V156" s="66">
        <f t="shared" si="103"/>
        <v>0</v>
      </c>
      <c r="W156" s="66"/>
      <c r="X156" s="66"/>
      <c r="Y156" s="66"/>
      <c r="Z156" s="66"/>
    </row>
    <row r="157" hidden="1">
      <c r="A157" s="60"/>
      <c r="B157" s="67"/>
      <c r="C157" s="44"/>
      <c r="D157" s="21"/>
      <c r="E157" s="21"/>
      <c r="F157" s="18">
        <v>2025</v>
      </c>
      <c r="G157" s="72">
        <f t="shared" si="100"/>
        <v>0</v>
      </c>
      <c r="H157" s="87"/>
      <c r="I157" s="72"/>
      <c r="J157" s="87"/>
      <c r="K157" s="87"/>
      <c r="L157" s="66">
        <f t="shared" si="101"/>
        <v>0</v>
      </c>
      <c r="M157" s="66"/>
      <c r="N157" s="66"/>
      <c r="O157" s="66"/>
      <c r="P157" s="66"/>
      <c r="Q157" s="66">
        <f t="shared" si="102"/>
        <v>0</v>
      </c>
      <c r="R157" s="66"/>
      <c r="S157" s="66"/>
      <c r="T157" s="66"/>
      <c r="U157" s="66"/>
      <c r="V157" s="66">
        <f t="shared" si="103"/>
        <v>0</v>
      </c>
      <c r="W157" s="66"/>
      <c r="X157" s="66"/>
      <c r="Y157" s="66"/>
      <c r="Z157" s="66"/>
    </row>
    <row r="158" hidden="1">
      <c r="A158" s="60"/>
      <c r="B158" s="67"/>
      <c r="C158" s="54"/>
      <c r="D158" s="21"/>
      <c r="E158" s="21"/>
      <c r="F158" s="18">
        <v>2026</v>
      </c>
      <c r="G158" s="72">
        <f t="shared" si="100"/>
        <v>0</v>
      </c>
      <c r="H158" s="88"/>
      <c r="I158" s="72"/>
      <c r="J158" s="89"/>
      <c r="K158" s="90"/>
      <c r="L158" s="66">
        <f t="shared" si="101"/>
        <v>0</v>
      </c>
      <c r="M158" s="66"/>
      <c r="N158" s="66"/>
      <c r="O158" s="66"/>
      <c r="P158" s="66"/>
      <c r="Q158" s="66">
        <f t="shared" si="102"/>
        <v>0</v>
      </c>
      <c r="R158" s="66"/>
      <c r="S158" s="66"/>
      <c r="T158" s="66"/>
      <c r="U158" s="66"/>
      <c r="V158" s="66">
        <f t="shared" si="103"/>
        <v>0</v>
      </c>
      <c r="W158" s="66"/>
      <c r="X158" s="66"/>
      <c r="Y158" s="66"/>
      <c r="Z158" s="66"/>
    </row>
    <row r="159" hidden="1">
      <c r="A159" s="60"/>
      <c r="B159" s="55" t="s">
        <v>21</v>
      </c>
      <c r="C159" s="55"/>
      <c r="D159" s="55"/>
      <c r="E159" s="55"/>
      <c r="F159" s="56"/>
      <c r="G159" s="75">
        <f t="shared" si="100"/>
        <v>0</v>
      </c>
      <c r="H159" s="91">
        <f>SUM(H152:H158)</f>
        <v>0</v>
      </c>
      <c r="I159" s="75">
        <f>SUM(I152:I158)</f>
        <v>0</v>
      </c>
      <c r="J159" s="91">
        <f>SUM(J152:J158)</f>
        <v>0</v>
      </c>
      <c r="K159" s="91">
        <f>SUM(K152:K158)</f>
        <v>0</v>
      </c>
      <c r="L159" s="43">
        <f t="shared" si="101"/>
        <v>0</v>
      </c>
      <c r="M159" s="43">
        <f>SUM(M152:M158)</f>
        <v>0</v>
      </c>
      <c r="N159" s="43">
        <f>SUM(N152:N158)</f>
        <v>0</v>
      </c>
      <c r="O159" s="43">
        <f>SUM(O152:O158)</f>
        <v>0</v>
      </c>
      <c r="P159" s="43">
        <f>SUM(P152:P158)</f>
        <v>0</v>
      </c>
      <c r="Q159" s="43">
        <f t="shared" si="102"/>
        <v>0</v>
      </c>
      <c r="R159" s="43">
        <f>SUM(R152:R158)</f>
        <v>0</v>
      </c>
      <c r="S159" s="43">
        <f>SUM(S152:S158)</f>
        <v>0</v>
      </c>
      <c r="T159" s="43">
        <f>SUM(T152:T158)</f>
        <v>0</v>
      </c>
      <c r="U159" s="43">
        <f>SUM(U152:U158)</f>
        <v>0</v>
      </c>
      <c r="V159" s="43">
        <f t="shared" si="103"/>
        <v>0</v>
      </c>
      <c r="W159" s="43">
        <f>SUM(W152:W158)</f>
        <v>0</v>
      </c>
      <c r="X159" s="43">
        <f>SUM(X152:X158)</f>
        <v>0</v>
      </c>
      <c r="Y159" s="43">
        <f>SUM(Y152:Y158)</f>
        <v>0</v>
      </c>
      <c r="Z159" s="43">
        <f>SUM(Z152:Z158)</f>
        <v>0</v>
      </c>
    </row>
    <row r="160" hidden="1">
      <c r="A160" s="60"/>
      <c r="B160" s="67" t="s">
        <v>49</v>
      </c>
      <c r="C160" s="39" t="s">
        <v>47</v>
      </c>
      <c r="D160" s="21">
        <v>2021</v>
      </c>
      <c r="E160" s="21">
        <v>2026</v>
      </c>
      <c r="F160" s="18">
        <v>2020</v>
      </c>
      <c r="G160" s="72">
        <f t="shared" si="100"/>
        <v>0</v>
      </c>
      <c r="H160" s="88"/>
      <c r="I160" s="72"/>
      <c r="J160" s="89"/>
      <c r="K160" s="90"/>
      <c r="L160" s="66">
        <f t="shared" si="101"/>
        <v>0</v>
      </c>
      <c r="M160" s="66"/>
      <c r="N160" s="66"/>
      <c r="O160" s="66"/>
      <c r="P160" s="66"/>
      <c r="Q160" s="66">
        <f t="shared" si="102"/>
        <v>0</v>
      </c>
      <c r="R160" s="66"/>
      <c r="S160" s="66"/>
      <c r="T160" s="66"/>
      <c r="U160" s="66"/>
      <c r="V160" s="66">
        <f t="shared" si="103"/>
        <v>0</v>
      </c>
      <c r="W160" s="66"/>
      <c r="X160" s="66"/>
      <c r="Y160" s="66"/>
      <c r="Z160" s="66"/>
    </row>
    <row r="161" ht="12.75" hidden="1" customHeight="1">
      <c r="A161" s="60"/>
      <c r="B161" s="67"/>
      <c r="C161" s="44"/>
      <c r="D161" s="21"/>
      <c r="E161" s="21"/>
      <c r="F161" s="18">
        <v>2021</v>
      </c>
      <c r="G161" s="72">
        <f t="shared" si="100"/>
        <v>0</v>
      </c>
      <c r="H161" s="87"/>
      <c r="I161" s="72"/>
      <c r="J161" s="87"/>
      <c r="K161" s="87"/>
      <c r="L161" s="66">
        <f t="shared" si="101"/>
        <v>0</v>
      </c>
      <c r="M161" s="66"/>
      <c r="N161" s="66"/>
      <c r="O161" s="66"/>
      <c r="P161" s="66"/>
      <c r="Q161" s="66">
        <f t="shared" si="102"/>
        <v>0</v>
      </c>
      <c r="R161" s="66"/>
      <c r="S161" s="66"/>
      <c r="T161" s="66"/>
      <c r="U161" s="66"/>
      <c r="V161" s="66">
        <f t="shared" si="103"/>
        <v>0</v>
      </c>
      <c r="W161" s="66"/>
      <c r="X161" s="66"/>
      <c r="Y161" s="66"/>
      <c r="Z161" s="66"/>
    </row>
    <row r="162" hidden="1">
      <c r="A162" s="60"/>
      <c r="B162" s="67"/>
      <c r="C162" s="44"/>
      <c r="D162" s="21"/>
      <c r="E162" s="21"/>
      <c r="F162" s="18">
        <v>2022</v>
      </c>
      <c r="G162" s="72">
        <f t="shared" si="100"/>
        <v>0</v>
      </c>
      <c r="H162" s="88"/>
      <c r="I162" s="72"/>
      <c r="J162" s="89"/>
      <c r="K162" s="90"/>
      <c r="L162" s="66">
        <f t="shared" si="101"/>
        <v>0</v>
      </c>
      <c r="M162" s="66"/>
      <c r="N162" s="66"/>
      <c r="O162" s="66"/>
      <c r="P162" s="66"/>
      <c r="Q162" s="66">
        <f t="shared" si="102"/>
        <v>0</v>
      </c>
      <c r="R162" s="66"/>
      <c r="S162" s="66"/>
      <c r="T162" s="66"/>
      <c r="U162" s="66"/>
      <c r="V162" s="66">
        <f t="shared" si="103"/>
        <v>0</v>
      </c>
      <c r="W162" s="66"/>
      <c r="X162" s="66"/>
      <c r="Y162" s="66"/>
      <c r="Z162" s="66"/>
    </row>
    <row r="163" ht="12.75" hidden="1" customHeight="1">
      <c r="A163" s="60"/>
      <c r="B163" s="67"/>
      <c r="C163" s="44"/>
      <c r="D163" s="21"/>
      <c r="E163" s="21"/>
      <c r="F163" s="18">
        <v>2023</v>
      </c>
      <c r="G163" s="72">
        <f t="shared" si="100"/>
        <v>0</v>
      </c>
      <c r="H163" s="87"/>
      <c r="I163" s="72"/>
      <c r="J163" s="87"/>
      <c r="K163" s="87"/>
      <c r="L163" s="66">
        <f t="shared" si="101"/>
        <v>0</v>
      </c>
      <c r="M163" s="66"/>
      <c r="N163" s="66"/>
      <c r="O163" s="66"/>
      <c r="P163" s="66"/>
      <c r="Q163" s="66">
        <f t="shared" si="102"/>
        <v>0</v>
      </c>
      <c r="R163" s="66"/>
      <c r="S163" s="66"/>
      <c r="T163" s="66"/>
      <c r="U163" s="66"/>
      <c r="V163" s="66">
        <f t="shared" si="103"/>
        <v>0</v>
      </c>
      <c r="W163" s="66"/>
      <c r="X163" s="66"/>
      <c r="Y163" s="66"/>
      <c r="Z163" s="66"/>
    </row>
    <row r="164" ht="12.75" hidden="1" customHeight="1">
      <c r="A164" s="60"/>
      <c r="B164" s="67"/>
      <c r="C164" s="44"/>
      <c r="D164" s="21"/>
      <c r="E164" s="21"/>
      <c r="F164" s="18">
        <v>2024</v>
      </c>
      <c r="G164" s="72">
        <f t="shared" ref="G164:G167" si="120">SUM(H164:K164)</f>
        <v>0</v>
      </c>
      <c r="H164" s="88"/>
      <c r="I164" s="72"/>
      <c r="J164" s="89"/>
      <c r="K164" s="90"/>
      <c r="L164" s="66">
        <f t="shared" ref="L164:L167" si="121">SUM(M164:P164)</f>
        <v>0</v>
      </c>
      <c r="M164" s="66"/>
      <c r="N164" s="66"/>
      <c r="O164" s="66"/>
      <c r="P164" s="66"/>
      <c r="Q164" s="66">
        <f t="shared" ref="Q164:Q167" si="122">SUM(R164:U164)</f>
        <v>0</v>
      </c>
      <c r="R164" s="66"/>
      <c r="S164" s="66"/>
      <c r="T164" s="66"/>
      <c r="U164" s="66"/>
      <c r="V164" s="66">
        <f t="shared" ref="V164:V167" si="123">SUM(W164:Z164)</f>
        <v>0</v>
      </c>
      <c r="W164" s="66"/>
      <c r="X164" s="66"/>
      <c r="Y164" s="66"/>
      <c r="Z164" s="66"/>
    </row>
    <row r="165" hidden="1">
      <c r="A165" s="60"/>
      <c r="B165" s="67"/>
      <c r="C165" s="44"/>
      <c r="D165" s="21"/>
      <c r="E165" s="21"/>
      <c r="F165" s="18">
        <v>2025</v>
      </c>
      <c r="G165" s="72">
        <f t="shared" si="120"/>
        <v>0</v>
      </c>
      <c r="H165" s="87"/>
      <c r="I165" s="72"/>
      <c r="J165" s="87"/>
      <c r="K165" s="87"/>
      <c r="L165" s="66">
        <f t="shared" si="121"/>
        <v>0</v>
      </c>
      <c r="M165" s="66"/>
      <c r="N165" s="66"/>
      <c r="O165" s="66"/>
      <c r="P165" s="66"/>
      <c r="Q165" s="66">
        <f t="shared" si="122"/>
        <v>0</v>
      </c>
      <c r="R165" s="66"/>
      <c r="S165" s="66"/>
      <c r="T165" s="66"/>
      <c r="U165" s="66"/>
      <c r="V165" s="66">
        <f t="shared" si="123"/>
        <v>0</v>
      </c>
      <c r="W165" s="66"/>
      <c r="X165" s="66"/>
      <c r="Y165" s="66"/>
      <c r="Z165" s="66"/>
    </row>
    <row r="166" hidden="1">
      <c r="A166" s="60"/>
      <c r="B166" s="67"/>
      <c r="C166" s="54"/>
      <c r="D166" s="21"/>
      <c r="E166" s="21"/>
      <c r="F166" s="18">
        <v>2026</v>
      </c>
      <c r="G166" s="72">
        <f t="shared" si="120"/>
        <v>0</v>
      </c>
      <c r="H166" s="88"/>
      <c r="I166" s="72"/>
      <c r="J166" s="89"/>
      <c r="K166" s="90"/>
      <c r="L166" s="66">
        <f t="shared" si="121"/>
        <v>0</v>
      </c>
      <c r="M166" s="66"/>
      <c r="N166" s="66"/>
      <c r="O166" s="66"/>
      <c r="P166" s="66"/>
      <c r="Q166" s="66">
        <f t="shared" si="122"/>
        <v>0</v>
      </c>
      <c r="R166" s="66"/>
      <c r="S166" s="66"/>
      <c r="T166" s="66"/>
      <c r="U166" s="66"/>
      <c r="V166" s="66">
        <f t="shared" si="123"/>
        <v>0</v>
      </c>
      <c r="W166" s="66"/>
      <c r="X166" s="66"/>
      <c r="Y166" s="66"/>
      <c r="Z166" s="66"/>
    </row>
    <row r="167" hidden="1">
      <c r="A167" s="60"/>
      <c r="B167" s="55" t="s">
        <v>21</v>
      </c>
      <c r="C167" s="55"/>
      <c r="D167" s="55"/>
      <c r="E167" s="55"/>
      <c r="F167" s="56"/>
      <c r="G167" s="75">
        <f t="shared" si="120"/>
        <v>0</v>
      </c>
      <c r="H167" s="91">
        <f>SUM(H160:H166)</f>
        <v>0</v>
      </c>
      <c r="I167" s="75">
        <f>SUM(I160:I166)</f>
        <v>0</v>
      </c>
      <c r="J167" s="91">
        <f>SUM(J160:J166)</f>
        <v>0</v>
      </c>
      <c r="K167" s="91">
        <f>SUM(K160:K166)</f>
        <v>0</v>
      </c>
      <c r="L167" s="43">
        <f t="shared" si="121"/>
        <v>0</v>
      </c>
      <c r="M167" s="43">
        <f>SUM(M160:M166)</f>
        <v>0</v>
      </c>
      <c r="N167" s="43">
        <f>SUM(N160:N166)</f>
        <v>0</v>
      </c>
      <c r="O167" s="43">
        <f>SUM(O160:O166)</f>
        <v>0</v>
      </c>
      <c r="P167" s="43">
        <f>SUM(P160:P166)</f>
        <v>0</v>
      </c>
      <c r="Q167" s="43">
        <f t="shared" si="122"/>
        <v>0</v>
      </c>
      <c r="R167" s="43">
        <f>SUM(R160:R166)</f>
        <v>0</v>
      </c>
      <c r="S167" s="43">
        <f>SUM(S160:S166)</f>
        <v>0</v>
      </c>
      <c r="T167" s="43">
        <f>SUM(T160:T166)</f>
        <v>0</v>
      </c>
      <c r="U167" s="43">
        <f>SUM(U160:U166)</f>
        <v>0</v>
      </c>
      <c r="V167" s="43">
        <f t="shared" si="123"/>
        <v>0</v>
      </c>
      <c r="W167" s="43">
        <f>SUM(W160:W166)</f>
        <v>0</v>
      </c>
      <c r="X167" s="43">
        <f>SUM(X160:X166)</f>
        <v>0</v>
      </c>
      <c r="Y167" s="43">
        <f>SUM(Y160:Y166)</f>
        <v>0</v>
      </c>
      <c r="Z167" s="43">
        <f>SUM(Z160:Z166)</f>
        <v>0</v>
      </c>
    </row>
    <row r="168" ht="13.5" hidden="1">
      <c r="A168" s="77"/>
      <c r="B168" s="78" t="s">
        <v>50</v>
      </c>
      <c r="C168" s="39" t="s">
        <v>51</v>
      </c>
      <c r="D168" s="21">
        <v>2021</v>
      </c>
      <c r="E168" s="21">
        <v>2026</v>
      </c>
      <c r="F168" s="18">
        <v>2020</v>
      </c>
      <c r="G168" s="79">
        <f t="shared" ref="G168:G174" si="124">G176</f>
        <v>0</v>
      </c>
      <c r="H168" s="95">
        <f t="shared" ref="H168:H174" si="125">H176</f>
        <v>0</v>
      </c>
      <c r="I168" s="79">
        <f t="shared" ref="I168:I174" si="126">I176</f>
        <v>0</v>
      </c>
      <c r="J168" s="96">
        <f t="shared" ref="J168:J174" si="127">J176</f>
        <v>0</v>
      </c>
      <c r="K168" s="97">
        <f t="shared" ref="K168:K174" si="128">K176</f>
        <v>0</v>
      </c>
      <c r="L168" s="82">
        <f t="shared" ref="L168:L174" si="129">L176</f>
        <v>0</v>
      </c>
      <c r="M168" s="82">
        <f t="shared" ref="M168:M174" si="130">M176</f>
        <v>0</v>
      </c>
      <c r="N168" s="82">
        <f t="shared" ref="N168:N174" si="131">N176</f>
        <v>0</v>
      </c>
      <c r="O168" s="82">
        <f t="shared" ref="O168:O174" si="132">O176</f>
        <v>0</v>
      </c>
      <c r="P168" s="82">
        <f t="shared" ref="P168:P174" si="133">P176</f>
        <v>0</v>
      </c>
      <c r="Q168" s="82">
        <f t="shared" ref="Q168:Q174" si="134">Q176</f>
        <v>0</v>
      </c>
      <c r="R168" s="82">
        <f t="shared" ref="R168:R174" si="135">R176</f>
        <v>0</v>
      </c>
      <c r="S168" s="82">
        <f t="shared" ref="S168:S174" si="136">S176</f>
        <v>0</v>
      </c>
      <c r="T168" s="82">
        <f t="shared" ref="T168:T174" si="137">T176</f>
        <v>0</v>
      </c>
      <c r="U168" s="82">
        <f t="shared" ref="U168:U174" si="138">U176</f>
        <v>0</v>
      </c>
      <c r="V168" s="82">
        <f t="shared" ref="V168:V174" si="139">V176</f>
        <v>0</v>
      </c>
      <c r="W168" s="82">
        <f t="shared" ref="W168:W174" si="140">W176</f>
        <v>0</v>
      </c>
      <c r="X168" s="82">
        <f t="shared" ref="X168:X174" si="141">X176</f>
        <v>0</v>
      </c>
      <c r="Y168" s="82">
        <f t="shared" ref="Y168:Y174" si="142">Y176</f>
        <v>0</v>
      </c>
      <c r="Z168" s="82">
        <f t="shared" ref="Z168:Z174" si="143">Z176</f>
        <v>0</v>
      </c>
    </row>
    <row r="169" ht="13.5" hidden="1" customHeight="1">
      <c r="A169" s="77"/>
      <c r="B169" s="78"/>
      <c r="C169" s="44"/>
      <c r="D169" s="21"/>
      <c r="E169" s="21"/>
      <c r="F169" s="18">
        <v>2021</v>
      </c>
      <c r="G169" s="79">
        <f t="shared" si="124"/>
        <v>0</v>
      </c>
      <c r="H169" s="98">
        <f t="shared" si="125"/>
        <v>0</v>
      </c>
      <c r="I169" s="79">
        <f t="shared" si="126"/>
        <v>0</v>
      </c>
      <c r="J169" s="98">
        <f t="shared" si="127"/>
        <v>0</v>
      </c>
      <c r="K169" s="98">
        <f t="shared" si="128"/>
        <v>0</v>
      </c>
      <c r="L169" s="82">
        <f t="shared" si="129"/>
        <v>0</v>
      </c>
      <c r="M169" s="82">
        <f t="shared" si="130"/>
        <v>0</v>
      </c>
      <c r="N169" s="82">
        <f t="shared" si="131"/>
        <v>0</v>
      </c>
      <c r="O169" s="82">
        <f t="shared" si="132"/>
        <v>0</v>
      </c>
      <c r="P169" s="82">
        <f t="shared" si="133"/>
        <v>0</v>
      </c>
      <c r="Q169" s="82">
        <f t="shared" si="134"/>
        <v>0</v>
      </c>
      <c r="R169" s="82">
        <f t="shared" si="135"/>
        <v>0</v>
      </c>
      <c r="S169" s="82">
        <f t="shared" si="136"/>
        <v>0</v>
      </c>
      <c r="T169" s="82">
        <f t="shared" si="137"/>
        <v>0</v>
      </c>
      <c r="U169" s="82">
        <f t="shared" si="138"/>
        <v>0</v>
      </c>
      <c r="V169" s="82">
        <f t="shared" si="139"/>
        <v>0</v>
      </c>
      <c r="W169" s="82">
        <f t="shared" si="140"/>
        <v>0</v>
      </c>
      <c r="X169" s="82">
        <f t="shared" si="141"/>
        <v>0</v>
      </c>
      <c r="Y169" s="82">
        <f t="shared" si="142"/>
        <v>0</v>
      </c>
      <c r="Z169" s="82">
        <f t="shared" si="143"/>
        <v>0</v>
      </c>
    </row>
    <row r="170" ht="13.5" hidden="1">
      <c r="A170" s="77"/>
      <c r="B170" s="78"/>
      <c r="C170" s="44"/>
      <c r="D170" s="21"/>
      <c r="E170" s="21"/>
      <c r="F170" s="18">
        <v>2022</v>
      </c>
      <c r="G170" s="79">
        <f t="shared" si="124"/>
        <v>0</v>
      </c>
      <c r="H170" s="95">
        <f t="shared" si="125"/>
        <v>0</v>
      </c>
      <c r="I170" s="79">
        <f t="shared" si="126"/>
        <v>0</v>
      </c>
      <c r="J170" s="96">
        <f t="shared" si="127"/>
        <v>0</v>
      </c>
      <c r="K170" s="97">
        <f t="shared" si="128"/>
        <v>0</v>
      </c>
      <c r="L170" s="82">
        <f t="shared" si="129"/>
        <v>0</v>
      </c>
      <c r="M170" s="82">
        <f t="shared" si="130"/>
        <v>0</v>
      </c>
      <c r="N170" s="82">
        <f t="shared" si="131"/>
        <v>0</v>
      </c>
      <c r="O170" s="82">
        <f t="shared" si="132"/>
        <v>0</v>
      </c>
      <c r="P170" s="82">
        <f t="shared" si="133"/>
        <v>0</v>
      </c>
      <c r="Q170" s="82">
        <f t="shared" si="134"/>
        <v>0</v>
      </c>
      <c r="R170" s="82">
        <f t="shared" si="135"/>
        <v>0</v>
      </c>
      <c r="S170" s="82">
        <f t="shared" si="136"/>
        <v>0</v>
      </c>
      <c r="T170" s="82">
        <f t="shared" si="137"/>
        <v>0</v>
      </c>
      <c r="U170" s="82">
        <f t="shared" si="138"/>
        <v>0</v>
      </c>
      <c r="V170" s="82">
        <f t="shared" si="139"/>
        <v>0</v>
      </c>
      <c r="W170" s="82">
        <f t="shared" si="140"/>
        <v>0</v>
      </c>
      <c r="X170" s="82">
        <f t="shared" si="141"/>
        <v>0</v>
      </c>
      <c r="Y170" s="82">
        <f t="shared" si="142"/>
        <v>0</v>
      </c>
      <c r="Z170" s="82">
        <f t="shared" si="143"/>
        <v>0</v>
      </c>
    </row>
    <row r="171" ht="13.5" hidden="1" customHeight="1">
      <c r="A171" s="77"/>
      <c r="B171" s="78"/>
      <c r="C171" s="44"/>
      <c r="D171" s="21"/>
      <c r="E171" s="21"/>
      <c r="F171" s="18">
        <v>2023</v>
      </c>
      <c r="G171" s="79">
        <f t="shared" si="124"/>
        <v>0</v>
      </c>
      <c r="H171" s="98">
        <f t="shared" si="125"/>
        <v>0</v>
      </c>
      <c r="I171" s="79">
        <f t="shared" si="126"/>
        <v>0</v>
      </c>
      <c r="J171" s="98">
        <f t="shared" si="127"/>
        <v>0</v>
      </c>
      <c r="K171" s="98">
        <f t="shared" si="128"/>
        <v>0</v>
      </c>
      <c r="L171" s="82">
        <f t="shared" si="129"/>
        <v>0</v>
      </c>
      <c r="M171" s="82">
        <f t="shared" si="130"/>
        <v>0</v>
      </c>
      <c r="N171" s="82">
        <f t="shared" si="131"/>
        <v>0</v>
      </c>
      <c r="O171" s="82">
        <f t="shared" si="132"/>
        <v>0</v>
      </c>
      <c r="P171" s="82">
        <f t="shared" si="133"/>
        <v>0</v>
      </c>
      <c r="Q171" s="82">
        <f t="shared" si="134"/>
        <v>0</v>
      </c>
      <c r="R171" s="82">
        <f t="shared" si="135"/>
        <v>0</v>
      </c>
      <c r="S171" s="82">
        <f t="shared" si="136"/>
        <v>0</v>
      </c>
      <c r="T171" s="82">
        <f t="shared" si="137"/>
        <v>0</v>
      </c>
      <c r="U171" s="82">
        <f t="shared" si="138"/>
        <v>0</v>
      </c>
      <c r="V171" s="82">
        <f t="shared" si="139"/>
        <v>0</v>
      </c>
      <c r="W171" s="82">
        <f t="shared" si="140"/>
        <v>0</v>
      </c>
      <c r="X171" s="82">
        <f t="shared" si="141"/>
        <v>0</v>
      </c>
      <c r="Y171" s="82">
        <f t="shared" si="142"/>
        <v>0</v>
      </c>
      <c r="Z171" s="82">
        <f t="shared" si="143"/>
        <v>0</v>
      </c>
    </row>
    <row r="172" ht="13.5" hidden="1">
      <c r="A172" s="77"/>
      <c r="B172" s="78"/>
      <c r="C172" s="44"/>
      <c r="D172" s="21"/>
      <c r="E172" s="21"/>
      <c r="F172" s="18">
        <v>2024</v>
      </c>
      <c r="G172" s="79">
        <f t="shared" si="124"/>
        <v>0</v>
      </c>
      <c r="H172" s="95">
        <f t="shared" si="125"/>
        <v>0</v>
      </c>
      <c r="I172" s="79">
        <f t="shared" si="126"/>
        <v>0</v>
      </c>
      <c r="J172" s="96">
        <f t="shared" si="127"/>
        <v>0</v>
      </c>
      <c r="K172" s="97">
        <f t="shared" si="128"/>
        <v>0</v>
      </c>
      <c r="L172" s="82">
        <f t="shared" si="129"/>
        <v>0</v>
      </c>
      <c r="M172" s="82">
        <f t="shared" si="130"/>
        <v>0</v>
      </c>
      <c r="N172" s="82">
        <f t="shared" si="131"/>
        <v>0</v>
      </c>
      <c r="O172" s="82">
        <f t="shared" si="132"/>
        <v>0</v>
      </c>
      <c r="P172" s="82">
        <f t="shared" si="133"/>
        <v>0</v>
      </c>
      <c r="Q172" s="82">
        <f t="shared" si="134"/>
        <v>0</v>
      </c>
      <c r="R172" s="82">
        <f t="shared" si="135"/>
        <v>0</v>
      </c>
      <c r="S172" s="82">
        <f t="shared" si="136"/>
        <v>0</v>
      </c>
      <c r="T172" s="82">
        <f t="shared" si="137"/>
        <v>0</v>
      </c>
      <c r="U172" s="82">
        <f t="shared" si="138"/>
        <v>0</v>
      </c>
      <c r="V172" s="82">
        <f t="shared" si="139"/>
        <v>0</v>
      </c>
      <c r="W172" s="82">
        <f t="shared" si="140"/>
        <v>0</v>
      </c>
      <c r="X172" s="82">
        <f t="shared" si="141"/>
        <v>0</v>
      </c>
      <c r="Y172" s="82">
        <f t="shared" si="142"/>
        <v>0</v>
      </c>
      <c r="Z172" s="82">
        <f t="shared" si="143"/>
        <v>0</v>
      </c>
    </row>
    <row r="173" ht="13.5" hidden="1">
      <c r="A173" s="77"/>
      <c r="B173" s="78"/>
      <c r="C173" s="44"/>
      <c r="D173" s="21"/>
      <c r="E173" s="21"/>
      <c r="F173" s="18">
        <v>2025</v>
      </c>
      <c r="G173" s="79">
        <f t="shared" si="124"/>
        <v>0</v>
      </c>
      <c r="H173" s="98">
        <f t="shared" si="125"/>
        <v>0</v>
      </c>
      <c r="I173" s="79">
        <f t="shared" si="126"/>
        <v>0</v>
      </c>
      <c r="J173" s="98">
        <f t="shared" si="127"/>
        <v>0</v>
      </c>
      <c r="K173" s="98">
        <f t="shared" si="128"/>
        <v>0</v>
      </c>
      <c r="L173" s="82">
        <f t="shared" si="129"/>
        <v>0</v>
      </c>
      <c r="M173" s="82">
        <f t="shared" si="130"/>
        <v>0</v>
      </c>
      <c r="N173" s="82">
        <f t="shared" si="131"/>
        <v>0</v>
      </c>
      <c r="O173" s="82">
        <f t="shared" si="132"/>
        <v>0</v>
      </c>
      <c r="P173" s="82">
        <f t="shared" si="133"/>
        <v>0</v>
      </c>
      <c r="Q173" s="82">
        <f t="shared" si="134"/>
        <v>0</v>
      </c>
      <c r="R173" s="82">
        <f t="shared" si="135"/>
        <v>0</v>
      </c>
      <c r="S173" s="82">
        <f t="shared" si="136"/>
        <v>0</v>
      </c>
      <c r="T173" s="82">
        <f t="shared" si="137"/>
        <v>0</v>
      </c>
      <c r="U173" s="82">
        <f t="shared" si="138"/>
        <v>0</v>
      </c>
      <c r="V173" s="82">
        <f t="shared" si="139"/>
        <v>0</v>
      </c>
      <c r="W173" s="82">
        <f t="shared" si="140"/>
        <v>0</v>
      </c>
      <c r="X173" s="82">
        <f t="shared" si="141"/>
        <v>0</v>
      </c>
      <c r="Y173" s="82">
        <f t="shared" si="142"/>
        <v>0</v>
      </c>
      <c r="Z173" s="82">
        <f t="shared" si="143"/>
        <v>0</v>
      </c>
    </row>
    <row r="174" ht="13.5" hidden="1">
      <c r="A174" s="77"/>
      <c r="B174" s="78"/>
      <c r="C174" s="54"/>
      <c r="D174" s="21"/>
      <c r="E174" s="21"/>
      <c r="F174" s="18">
        <v>2026</v>
      </c>
      <c r="G174" s="79">
        <f t="shared" si="124"/>
        <v>0</v>
      </c>
      <c r="H174" s="95">
        <f t="shared" si="125"/>
        <v>0</v>
      </c>
      <c r="I174" s="79">
        <f t="shared" si="126"/>
        <v>0</v>
      </c>
      <c r="J174" s="96">
        <f t="shared" si="127"/>
        <v>0</v>
      </c>
      <c r="K174" s="97">
        <f t="shared" si="128"/>
        <v>0</v>
      </c>
      <c r="L174" s="82">
        <f t="shared" si="129"/>
        <v>0</v>
      </c>
      <c r="M174" s="82">
        <f t="shared" si="130"/>
        <v>0</v>
      </c>
      <c r="N174" s="82">
        <f t="shared" si="131"/>
        <v>0</v>
      </c>
      <c r="O174" s="82">
        <f t="shared" si="132"/>
        <v>0</v>
      </c>
      <c r="P174" s="82">
        <f t="shared" si="133"/>
        <v>0</v>
      </c>
      <c r="Q174" s="82">
        <f t="shared" si="134"/>
        <v>0</v>
      </c>
      <c r="R174" s="82">
        <f t="shared" si="135"/>
        <v>0</v>
      </c>
      <c r="S174" s="82">
        <f t="shared" si="136"/>
        <v>0</v>
      </c>
      <c r="T174" s="82">
        <f t="shared" si="137"/>
        <v>0</v>
      </c>
      <c r="U174" s="82">
        <f t="shared" si="138"/>
        <v>0</v>
      </c>
      <c r="V174" s="82">
        <f t="shared" si="139"/>
        <v>0</v>
      </c>
      <c r="W174" s="82">
        <f t="shared" si="140"/>
        <v>0</v>
      </c>
      <c r="X174" s="82">
        <f t="shared" si="141"/>
        <v>0</v>
      </c>
      <c r="Y174" s="82">
        <f t="shared" si="142"/>
        <v>0</v>
      </c>
      <c r="Z174" s="82">
        <f t="shared" si="143"/>
        <v>0</v>
      </c>
    </row>
    <row r="175" ht="13.5" hidden="1">
      <c r="A175" s="77"/>
      <c r="B175" s="78" t="s">
        <v>52</v>
      </c>
      <c r="C175" s="78"/>
      <c r="D175" s="78"/>
      <c r="E175" s="78"/>
      <c r="F175" s="100"/>
      <c r="G175" s="93">
        <f>G168+G169+G170+G171+G172+G174</f>
        <v>0</v>
      </c>
      <c r="H175" s="40">
        <f>H168+H169+H170+H171+H172+H174</f>
        <v>0</v>
      </c>
      <c r="I175" s="93">
        <f>I168+I169+I170+I171+I172+I174</f>
        <v>0</v>
      </c>
      <c r="J175" s="40">
        <f>J168+J169+J170+J171+J172+J174</f>
        <v>0</v>
      </c>
      <c r="K175" s="40">
        <f>K168+K169+K170+K171+K172+K174</f>
        <v>0</v>
      </c>
      <c r="L175" s="43">
        <f>L168+L169+L170+L171+L172+L174</f>
        <v>0</v>
      </c>
      <c r="M175" s="43">
        <f>M168+M169+M170+M171+M172+M174</f>
        <v>0</v>
      </c>
      <c r="N175" s="43">
        <f>N168+N169+N170+N171+N172+N174</f>
        <v>0</v>
      </c>
      <c r="O175" s="43">
        <f>O168+O169+O170+O171+O172+O174</f>
        <v>0</v>
      </c>
      <c r="P175" s="43">
        <f>P168+P169+P170+P171+P172+P174</f>
        <v>0</v>
      </c>
      <c r="Q175" s="43">
        <f>Q168+Q169+Q170+Q171+Q172+Q174</f>
        <v>0</v>
      </c>
      <c r="R175" s="43">
        <f>R168+R169+R170+R171+R172+R174</f>
        <v>0</v>
      </c>
      <c r="S175" s="43">
        <f>S168+S169+S170+S171+S172+S174</f>
        <v>0</v>
      </c>
      <c r="T175" s="43">
        <f>T168+T169+T170+T171+T172+T174</f>
        <v>0</v>
      </c>
      <c r="U175" s="43">
        <f>U168+U169+U170+U171+U172+U174</f>
        <v>0</v>
      </c>
      <c r="V175" s="43">
        <f>V168+V169+V170+V171+V172+V174</f>
        <v>0</v>
      </c>
      <c r="W175" s="43">
        <f>W168+W169+W170+W171+W172+W174</f>
        <v>0</v>
      </c>
      <c r="X175" s="43">
        <f>X168+X169+X170+X171+X172+X174</f>
        <v>0</v>
      </c>
      <c r="Y175" s="43">
        <f>Y168+Y169+Y170+Y171+Y172+Y174</f>
        <v>0</v>
      </c>
      <c r="Z175" s="43">
        <f>Z168+Z169+Z170+Z171+Z172+Z174</f>
        <v>0</v>
      </c>
    </row>
    <row r="176" hidden="1">
      <c r="A176" s="60"/>
      <c r="B176" s="67" t="s">
        <v>53</v>
      </c>
      <c r="C176" s="39" t="s">
        <v>51</v>
      </c>
      <c r="D176" s="21">
        <v>2021</v>
      </c>
      <c r="E176" s="21">
        <v>2026</v>
      </c>
      <c r="F176" s="18">
        <v>2020</v>
      </c>
      <c r="G176" s="72">
        <f t="shared" ref="G176:G239" si="144">SUM(H176:K176)</f>
        <v>0</v>
      </c>
      <c r="H176" s="88"/>
      <c r="I176" s="72"/>
      <c r="J176" s="89">
        <v>0</v>
      </c>
      <c r="K176" s="90"/>
      <c r="L176" s="66">
        <f t="shared" ref="L176:L239" si="145">SUM(M176:P176)</f>
        <v>0</v>
      </c>
      <c r="M176" s="66"/>
      <c r="N176" s="66"/>
      <c r="O176" s="66">
        <v>0</v>
      </c>
      <c r="P176" s="66"/>
      <c r="Q176" s="66">
        <f t="shared" ref="Q176:Q239" si="146">SUM(R176:U176)</f>
        <v>0</v>
      </c>
      <c r="R176" s="66"/>
      <c r="S176" s="66"/>
      <c r="T176" s="66">
        <v>0</v>
      </c>
      <c r="U176" s="66"/>
      <c r="V176" s="66">
        <f t="shared" ref="V176:V210" si="147">SUM(W176:Z176)</f>
        <v>0</v>
      </c>
      <c r="W176" s="66"/>
      <c r="X176" s="66"/>
      <c r="Y176" s="66">
        <v>0</v>
      </c>
      <c r="Z176" s="66"/>
    </row>
    <row r="177" hidden="1">
      <c r="A177" s="60"/>
      <c r="B177" s="67"/>
      <c r="C177" s="44"/>
      <c r="D177" s="21"/>
      <c r="E177" s="21"/>
      <c r="F177" s="18">
        <v>2021</v>
      </c>
      <c r="G177" s="72">
        <f t="shared" si="144"/>
        <v>0</v>
      </c>
      <c r="H177" s="87"/>
      <c r="I177" s="72"/>
      <c r="J177" s="87">
        <v>0</v>
      </c>
      <c r="K177" s="87"/>
      <c r="L177" s="66">
        <f t="shared" si="145"/>
        <v>0</v>
      </c>
      <c r="M177" s="66"/>
      <c r="N177" s="66"/>
      <c r="O177" s="66">
        <v>0</v>
      </c>
      <c r="P177" s="66"/>
      <c r="Q177" s="66">
        <f t="shared" si="146"/>
        <v>0</v>
      </c>
      <c r="R177" s="66"/>
      <c r="S177" s="66"/>
      <c r="T177" s="66">
        <v>0</v>
      </c>
      <c r="U177" s="66"/>
      <c r="V177" s="66">
        <f t="shared" si="147"/>
        <v>0</v>
      </c>
      <c r="W177" s="66"/>
      <c r="X177" s="66"/>
      <c r="Y177" s="66">
        <v>0</v>
      </c>
      <c r="Z177" s="66"/>
    </row>
    <row r="178" hidden="1">
      <c r="A178" s="60"/>
      <c r="B178" s="67"/>
      <c r="C178" s="44"/>
      <c r="D178" s="21"/>
      <c r="E178" s="21"/>
      <c r="F178" s="18">
        <v>2022</v>
      </c>
      <c r="G178" s="72">
        <f t="shared" si="144"/>
        <v>0</v>
      </c>
      <c r="H178" s="88"/>
      <c r="I178" s="72"/>
      <c r="J178" s="89">
        <v>0</v>
      </c>
      <c r="K178" s="90"/>
      <c r="L178" s="66">
        <f t="shared" si="145"/>
        <v>0</v>
      </c>
      <c r="M178" s="66"/>
      <c r="N178" s="66"/>
      <c r="O178" s="66">
        <v>0</v>
      </c>
      <c r="P178" s="66"/>
      <c r="Q178" s="66">
        <f t="shared" si="146"/>
        <v>0</v>
      </c>
      <c r="R178" s="66"/>
      <c r="S178" s="66"/>
      <c r="T178" s="66">
        <v>0</v>
      </c>
      <c r="U178" s="66"/>
      <c r="V178" s="66">
        <f t="shared" si="147"/>
        <v>0</v>
      </c>
      <c r="W178" s="66"/>
      <c r="X178" s="66"/>
      <c r="Y178" s="66">
        <v>0</v>
      </c>
      <c r="Z178" s="66"/>
    </row>
    <row r="179" hidden="1">
      <c r="A179" s="60"/>
      <c r="B179" s="67"/>
      <c r="C179" s="44"/>
      <c r="D179" s="21"/>
      <c r="E179" s="21"/>
      <c r="F179" s="18">
        <v>2023</v>
      </c>
      <c r="G179" s="72">
        <f t="shared" si="144"/>
        <v>0</v>
      </c>
      <c r="H179" s="87"/>
      <c r="I179" s="72"/>
      <c r="J179" s="87">
        <f t="shared" ref="J179:J180" si="148">J178*1.04</f>
        <v>0</v>
      </c>
      <c r="K179" s="87"/>
      <c r="L179" s="66">
        <f t="shared" si="145"/>
        <v>0</v>
      </c>
      <c r="M179" s="66"/>
      <c r="N179" s="66"/>
      <c r="O179" s="66">
        <f t="shared" ref="O179:O180" si="149">O178*1.04</f>
        <v>0</v>
      </c>
      <c r="P179" s="66"/>
      <c r="Q179" s="66">
        <f t="shared" si="146"/>
        <v>0</v>
      </c>
      <c r="R179" s="66"/>
      <c r="S179" s="66"/>
      <c r="T179" s="66">
        <f t="shared" ref="T179:T180" si="150">T178*1.04</f>
        <v>0</v>
      </c>
      <c r="U179" s="66"/>
      <c r="V179" s="66">
        <f t="shared" si="147"/>
        <v>0</v>
      </c>
      <c r="W179" s="66"/>
      <c r="X179" s="66"/>
      <c r="Y179" s="66">
        <f t="shared" ref="Y179:Y180" si="151">Y178*1.04</f>
        <v>0</v>
      </c>
      <c r="Z179" s="66"/>
    </row>
    <row r="180" hidden="1">
      <c r="A180" s="60"/>
      <c r="B180" s="67"/>
      <c r="C180" s="44"/>
      <c r="D180" s="21"/>
      <c r="E180" s="21"/>
      <c r="F180" s="18">
        <v>2024</v>
      </c>
      <c r="G180" s="72">
        <f t="shared" si="144"/>
        <v>0</v>
      </c>
      <c r="H180" s="88"/>
      <c r="I180" s="72"/>
      <c r="J180" s="101">
        <f t="shared" si="148"/>
        <v>0</v>
      </c>
      <c r="K180" s="102"/>
      <c r="L180" s="103">
        <f t="shared" si="145"/>
        <v>0</v>
      </c>
      <c r="M180" s="103"/>
      <c r="N180" s="103"/>
      <c r="O180" s="103">
        <f t="shared" si="149"/>
        <v>0</v>
      </c>
      <c r="P180" s="103"/>
      <c r="Q180" s="103">
        <f t="shared" si="146"/>
        <v>0</v>
      </c>
      <c r="R180" s="103"/>
      <c r="S180" s="103"/>
      <c r="T180" s="66">
        <f t="shared" si="150"/>
        <v>0</v>
      </c>
      <c r="U180" s="66"/>
      <c r="V180" s="66">
        <f t="shared" si="147"/>
        <v>0</v>
      </c>
      <c r="W180" s="66"/>
      <c r="X180" s="66"/>
      <c r="Y180" s="66">
        <f t="shared" si="151"/>
        <v>0</v>
      </c>
      <c r="Z180" s="66"/>
    </row>
    <row r="181" hidden="1">
      <c r="A181" s="60"/>
      <c r="B181" s="67"/>
      <c r="C181" s="44"/>
      <c r="D181" s="21"/>
      <c r="E181" s="21"/>
      <c r="F181" s="18">
        <v>2025</v>
      </c>
      <c r="G181" s="72">
        <f t="shared" si="144"/>
        <v>0</v>
      </c>
      <c r="H181" s="87"/>
      <c r="I181" s="72"/>
      <c r="J181" s="72">
        <f t="shared" ref="J181:J182" si="152">J179*1.04</f>
        <v>0</v>
      </c>
      <c r="K181" s="72"/>
      <c r="L181" s="73">
        <f t="shared" si="145"/>
        <v>0</v>
      </c>
      <c r="M181" s="73"/>
      <c r="N181" s="73"/>
      <c r="O181" s="73">
        <f t="shared" ref="O181:O182" si="153">O179*1.04</f>
        <v>0</v>
      </c>
      <c r="P181" s="73"/>
      <c r="Q181" s="73">
        <f t="shared" si="146"/>
        <v>0</v>
      </c>
      <c r="R181" s="73"/>
      <c r="S181" s="73"/>
      <c r="T181" s="74">
        <f t="shared" ref="T181:T182" si="154">T179*1.04</f>
        <v>0</v>
      </c>
      <c r="U181" s="66"/>
      <c r="V181" s="66">
        <f t="shared" si="147"/>
        <v>0</v>
      </c>
      <c r="W181" s="66"/>
      <c r="X181" s="66"/>
      <c r="Y181" s="66">
        <f t="shared" ref="Y181:Y182" si="155">Y179*1.04</f>
        <v>0</v>
      </c>
      <c r="Z181" s="66"/>
    </row>
    <row r="182" hidden="1">
      <c r="A182" s="60"/>
      <c r="B182" s="67"/>
      <c r="C182" s="54"/>
      <c r="D182" s="21"/>
      <c r="E182" s="21"/>
      <c r="F182" s="18">
        <v>2026</v>
      </c>
      <c r="G182" s="72">
        <f t="shared" si="144"/>
        <v>0</v>
      </c>
      <c r="H182" s="88"/>
      <c r="I182" s="72"/>
      <c r="J182" s="72">
        <f t="shared" si="152"/>
        <v>0</v>
      </c>
      <c r="K182" s="72"/>
      <c r="L182" s="73">
        <f t="shared" si="145"/>
        <v>0</v>
      </c>
      <c r="M182" s="73"/>
      <c r="N182" s="73"/>
      <c r="O182" s="73">
        <f t="shared" si="153"/>
        <v>0</v>
      </c>
      <c r="P182" s="73"/>
      <c r="Q182" s="73">
        <f t="shared" si="146"/>
        <v>0</v>
      </c>
      <c r="R182" s="73"/>
      <c r="S182" s="73"/>
      <c r="T182" s="74">
        <f t="shared" si="154"/>
        <v>0</v>
      </c>
      <c r="U182" s="66"/>
      <c r="V182" s="66">
        <f t="shared" si="147"/>
        <v>0</v>
      </c>
      <c r="W182" s="66"/>
      <c r="X182" s="66"/>
      <c r="Y182" s="66">
        <f t="shared" si="155"/>
        <v>0</v>
      </c>
      <c r="Z182" s="66"/>
    </row>
    <row r="183" hidden="1">
      <c r="A183" s="60"/>
      <c r="B183" s="55" t="s">
        <v>21</v>
      </c>
      <c r="C183" s="55"/>
      <c r="D183" s="55"/>
      <c r="E183" s="55"/>
      <c r="F183" s="56"/>
      <c r="G183" s="75">
        <f t="shared" si="144"/>
        <v>0</v>
      </c>
      <c r="H183" s="91">
        <f>SUM(H176:H182)</f>
        <v>0</v>
      </c>
      <c r="I183" s="75">
        <f>SUM(I176:I182)</f>
        <v>0</v>
      </c>
      <c r="J183" s="75">
        <f>SUM(J176:J182)</f>
        <v>0</v>
      </c>
      <c r="K183" s="75">
        <f>SUM(K176:K182)</f>
        <v>0</v>
      </c>
      <c r="L183" s="75">
        <f t="shared" si="145"/>
        <v>0</v>
      </c>
      <c r="M183" s="75">
        <f>SUM(M176:M182)</f>
        <v>0</v>
      </c>
      <c r="N183" s="75">
        <f>SUM(N176:N182)</f>
        <v>0</v>
      </c>
      <c r="O183" s="75">
        <f>SUM(O176:O182)</f>
        <v>0</v>
      </c>
      <c r="P183" s="75">
        <f>SUM(P176:P182)</f>
        <v>0</v>
      </c>
      <c r="Q183" s="75">
        <f t="shared" si="146"/>
        <v>0</v>
      </c>
      <c r="R183" s="75">
        <f>SUM(R176:R182)</f>
        <v>0</v>
      </c>
      <c r="S183" s="75">
        <f>SUM(S176:S182)</f>
        <v>0</v>
      </c>
      <c r="T183" s="76">
        <f>SUM(T176:T182)</f>
        <v>0</v>
      </c>
      <c r="U183" s="43">
        <f>SUM(U176:U182)</f>
        <v>0</v>
      </c>
      <c r="V183" s="43">
        <f t="shared" si="147"/>
        <v>0</v>
      </c>
      <c r="W183" s="43">
        <f>SUM(W176:W182)</f>
        <v>0</v>
      </c>
      <c r="X183" s="43">
        <f>SUM(X176:X182)</f>
        <v>0</v>
      </c>
      <c r="Y183" s="43">
        <f>SUM(Y176:Y182)</f>
        <v>0</v>
      </c>
      <c r="Z183" s="43">
        <f>SUM(Z176:Z182)</f>
        <v>0</v>
      </c>
    </row>
    <row r="184" ht="13.5" hidden="1">
      <c r="A184" s="77">
        <v>4</v>
      </c>
      <c r="B184" s="78" t="s">
        <v>54</v>
      </c>
      <c r="C184" s="39" t="s">
        <v>20</v>
      </c>
      <c r="D184" s="21">
        <v>2021</v>
      </c>
      <c r="E184" s="21">
        <v>2026</v>
      </c>
      <c r="F184" s="18">
        <v>2020</v>
      </c>
      <c r="G184" s="79">
        <f t="shared" si="144"/>
        <v>128.928</v>
      </c>
      <c r="H184" s="95">
        <f t="shared" ref="H184:H190" si="156">H200+H192</f>
        <v>0</v>
      </c>
      <c r="I184" s="79">
        <f t="shared" ref="I184:I190" si="157">I200+I192</f>
        <v>113.456</v>
      </c>
      <c r="J184" s="79">
        <f t="shared" ref="J184:J190" si="158">J200+J192</f>
        <v>15.472</v>
      </c>
      <c r="K184" s="79">
        <f t="shared" ref="K184:K187" si="159">K200</f>
        <v>0</v>
      </c>
      <c r="L184" s="80">
        <f t="shared" si="145"/>
        <v>128.928</v>
      </c>
      <c r="M184" s="80">
        <f t="shared" ref="M184:M190" si="160">M200+M192</f>
        <v>0</v>
      </c>
      <c r="N184" s="80">
        <f t="shared" ref="N184:N190" si="161">N200+N192</f>
        <v>113.456</v>
      </c>
      <c r="O184" s="80">
        <f t="shared" ref="O184:O190" si="162">O200+O192</f>
        <v>15.472</v>
      </c>
      <c r="P184" s="80">
        <f t="shared" ref="P184:P187" si="163">P200</f>
        <v>0</v>
      </c>
      <c r="Q184" s="80">
        <f t="shared" si="146"/>
        <v>128.928</v>
      </c>
      <c r="R184" s="80">
        <f t="shared" ref="R184:R190" si="164">R200+R192</f>
        <v>0</v>
      </c>
      <c r="S184" s="80">
        <f t="shared" ref="S184:S190" si="165">S200+S192</f>
        <v>113.456</v>
      </c>
      <c r="T184" s="81">
        <f t="shared" ref="T184:T190" si="166">T200+T192</f>
        <v>15.472</v>
      </c>
      <c r="U184" s="82">
        <f t="shared" ref="U184:U187" si="167">U200</f>
        <v>0</v>
      </c>
      <c r="V184" s="82">
        <f t="shared" si="147"/>
        <v>128.928</v>
      </c>
      <c r="W184" s="82">
        <f t="shared" ref="W184:W190" si="168">W200+W192</f>
        <v>0</v>
      </c>
      <c r="X184" s="82">
        <f t="shared" ref="X184:X190" si="169">X200+X192</f>
        <v>113.456</v>
      </c>
      <c r="Y184" s="82">
        <f t="shared" ref="Y184:Y190" si="170">Y200+Y192</f>
        <v>15.472</v>
      </c>
      <c r="Z184" s="82">
        <f t="shared" ref="Z184:Z187" si="171">Z200</f>
        <v>0</v>
      </c>
    </row>
    <row r="185" ht="13.5" hidden="1">
      <c r="A185" s="77"/>
      <c r="B185" s="78"/>
      <c r="C185" s="44"/>
      <c r="D185" s="21"/>
      <c r="E185" s="21"/>
      <c r="F185" s="18">
        <v>2021</v>
      </c>
      <c r="G185" s="79">
        <f t="shared" si="144"/>
        <v>117.41999999999999</v>
      </c>
      <c r="H185" s="98">
        <f t="shared" si="156"/>
        <v>0</v>
      </c>
      <c r="I185" s="79">
        <f t="shared" si="157"/>
        <v>103.32899999999999</v>
      </c>
      <c r="J185" s="79">
        <f t="shared" si="158"/>
        <v>14.090999999999999</v>
      </c>
      <c r="K185" s="79">
        <f t="shared" si="159"/>
        <v>0</v>
      </c>
      <c r="L185" s="80">
        <f t="shared" si="145"/>
        <v>117.41999999999999</v>
      </c>
      <c r="M185" s="80">
        <f t="shared" si="160"/>
        <v>0</v>
      </c>
      <c r="N185" s="80">
        <f t="shared" si="161"/>
        <v>103.32899999999999</v>
      </c>
      <c r="O185" s="80">
        <f t="shared" si="162"/>
        <v>14.090999999999999</v>
      </c>
      <c r="P185" s="80">
        <f t="shared" si="163"/>
        <v>0</v>
      </c>
      <c r="Q185" s="80">
        <f t="shared" si="146"/>
        <v>117.41999999999999</v>
      </c>
      <c r="R185" s="80">
        <f t="shared" si="164"/>
        <v>0</v>
      </c>
      <c r="S185" s="80">
        <f t="shared" si="165"/>
        <v>103.32899999999999</v>
      </c>
      <c r="T185" s="81">
        <f t="shared" si="166"/>
        <v>14.090999999999999</v>
      </c>
      <c r="U185" s="82">
        <f t="shared" si="167"/>
        <v>0</v>
      </c>
      <c r="V185" s="82">
        <f t="shared" si="147"/>
        <v>117.41999999999999</v>
      </c>
      <c r="W185" s="82">
        <f t="shared" si="168"/>
        <v>0</v>
      </c>
      <c r="X185" s="82">
        <f t="shared" si="169"/>
        <v>103.32899999999999</v>
      </c>
      <c r="Y185" s="82">
        <f t="shared" si="170"/>
        <v>14.090999999999999</v>
      </c>
      <c r="Z185" s="82">
        <f t="shared" si="171"/>
        <v>0</v>
      </c>
    </row>
    <row r="186" ht="13.5" hidden="1">
      <c r="A186" s="77"/>
      <c r="B186" s="78"/>
      <c r="C186" s="44"/>
      <c r="D186" s="21"/>
      <c r="E186" s="21"/>
      <c r="F186" s="18">
        <v>2022</v>
      </c>
      <c r="G186" s="79">
        <f t="shared" si="144"/>
        <v>110.565</v>
      </c>
      <c r="H186" s="95">
        <f t="shared" si="156"/>
        <v>0</v>
      </c>
      <c r="I186" s="79">
        <f t="shared" si="157"/>
        <v>97.296999999999997</v>
      </c>
      <c r="J186" s="79">
        <f t="shared" si="158"/>
        <v>13.268000000000001</v>
      </c>
      <c r="K186" s="79">
        <f t="shared" si="159"/>
        <v>0</v>
      </c>
      <c r="L186" s="80">
        <f t="shared" si="145"/>
        <v>110.565</v>
      </c>
      <c r="M186" s="80">
        <f t="shared" si="160"/>
        <v>0</v>
      </c>
      <c r="N186" s="80">
        <f t="shared" si="161"/>
        <v>97.296999999999997</v>
      </c>
      <c r="O186" s="80">
        <f t="shared" si="162"/>
        <v>13.268000000000001</v>
      </c>
      <c r="P186" s="80">
        <f t="shared" si="163"/>
        <v>0</v>
      </c>
      <c r="Q186" s="80">
        <f t="shared" si="146"/>
        <v>110.565</v>
      </c>
      <c r="R186" s="80">
        <f t="shared" si="164"/>
        <v>0</v>
      </c>
      <c r="S186" s="80">
        <f t="shared" si="165"/>
        <v>97.296999999999997</v>
      </c>
      <c r="T186" s="81">
        <f t="shared" si="166"/>
        <v>13.268000000000001</v>
      </c>
      <c r="U186" s="82">
        <f t="shared" si="167"/>
        <v>0</v>
      </c>
      <c r="V186" s="82">
        <f t="shared" si="147"/>
        <v>110.565</v>
      </c>
      <c r="W186" s="82">
        <f t="shared" si="168"/>
        <v>0</v>
      </c>
      <c r="X186" s="82">
        <f t="shared" si="169"/>
        <v>97.296999999999997</v>
      </c>
      <c r="Y186" s="82">
        <f t="shared" si="170"/>
        <v>13.268000000000001</v>
      </c>
      <c r="Z186" s="82">
        <f t="shared" si="171"/>
        <v>0</v>
      </c>
    </row>
    <row r="187" ht="67.5" hidden="1" customHeight="1">
      <c r="A187" s="77"/>
      <c r="B187" s="78"/>
      <c r="C187" s="44"/>
      <c r="D187" s="21"/>
      <c r="E187" s="21"/>
      <c r="F187" s="18">
        <v>2023</v>
      </c>
      <c r="G187" s="79">
        <f t="shared" si="144"/>
        <v>70</v>
      </c>
      <c r="H187" s="98">
        <f t="shared" si="156"/>
        <v>0</v>
      </c>
      <c r="I187" s="79">
        <f t="shared" si="157"/>
        <v>62.999400000000001</v>
      </c>
      <c r="J187" s="79">
        <f t="shared" si="158"/>
        <v>7.0006000000000004</v>
      </c>
      <c r="K187" s="79">
        <f t="shared" si="159"/>
        <v>0</v>
      </c>
      <c r="L187" s="80">
        <f t="shared" si="145"/>
        <v>70</v>
      </c>
      <c r="M187" s="80">
        <f t="shared" si="160"/>
        <v>0</v>
      </c>
      <c r="N187" s="80">
        <f t="shared" si="161"/>
        <v>62.999400000000001</v>
      </c>
      <c r="O187" s="80">
        <f t="shared" si="162"/>
        <v>7.0006000000000004</v>
      </c>
      <c r="P187" s="80">
        <f t="shared" si="163"/>
        <v>0</v>
      </c>
      <c r="Q187" s="80">
        <f t="shared" si="146"/>
        <v>70</v>
      </c>
      <c r="R187" s="80">
        <f t="shared" si="164"/>
        <v>0</v>
      </c>
      <c r="S187" s="80">
        <f t="shared" si="165"/>
        <v>62.999400000000001</v>
      </c>
      <c r="T187" s="81">
        <f t="shared" si="166"/>
        <v>7.0006000000000004</v>
      </c>
      <c r="U187" s="82">
        <f t="shared" si="167"/>
        <v>0</v>
      </c>
      <c r="V187" s="82">
        <f t="shared" si="147"/>
        <v>70</v>
      </c>
      <c r="W187" s="82">
        <f t="shared" si="168"/>
        <v>0</v>
      </c>
      <c r="X187" s="82">
        <f t="shared" si="169"/>
        <v>62.999400000000001</v>
      </c>
      <c r="Y187" s="82">
        <f t="shared" si="170"/>
        <v>7.0006000000000004</v>
      </c>
      <c r="Z187" s="82">
        <f t="shared" si="171"/>
        <v>0</v>
      </c>
    </row>
    <row r="188" ht="46.5" customHeight="1">
      <c r="A188" s="77"/>
      <c r="B188" s="78"/>
      <c r="C188" s="44"/>
      <c r="D188" s="21"/>
      <c r="E188" s="21"/>
      <c r="F188" s="18">
        <v>2024</v>
      </c>
      <c r="G188" s="79">
        <f t="shared" si="144"/>
        <v>132.69999999999999</v>
      </c>
      <c r="H188" s="95">
        <f t="shared" si="156"/>
        <v>0</v>
      </c>
      <c r="I188" s="79">
        <f t="shared" si="157"/>
        <v>132.69999999999999</v>
      </c>
      <c r="J188" s="79">
        <f t="shared" si="158"/>
        <v>0</v>
      </c>
      <c r="K188" s="79"/>
      <c r="L188" s="80">
        <f t="shared" si="145"/>
        <v>132.69999999999999</v>
      </c>
      <c r="M188" s="80">
        <f t="shared" si="160"/>
        <v>0</v>
      </c>
      <c r="N188" s="80">
        <f t="shared" si="161"/>
        <v>132.69999999999999</v>
      </c>
      <c r="O188" s="80">
        <f t="shared" si="162"/>
        <v>0</v>
      </c>
      <c r="P188" s="80"/>
      <c r="Q188" s="80">
        <f t="shared" si="146"/>
        <v>0</v>
      </c>
      <c r="R188" s="80">
        <f t="shared" si="164"/>
        <v>0</v>
      </c>
      <c r="S188" s="80">
        <f t="shared" si="165"/>
        <v>0</v>
      </c>
      <c r="T188" s="81">
        <f t="shared" si="166"/>
        <v>0</v>
      </c>
      <c r="U188" s="82"/>
      <c r="V188" s="82">
        <f t="shared" si="147"/>
        <v>66.349999999999994</v>
      </c>
      <c r="W188" s="82">
        <f t="shared" si="168"/>
        <v>0</v>
      </c>
      <c r="X188" s="82">
        <f t="shared" si="169"/>
        <v>66.349999999999994</v>
      </c>
      <c r="Y188" s="82">
        <f t="shared" si="170"/>
        <v>0</v>
      </c>
      <c r="Z188" s="82"/>
    </row>
    <row r="189" ht="13.5" hidden="1">
      <c r="A189" s="77"/>
      <c r="B189" s="78"/>
      <c r="C189" s="44"/>
      <c r="D189" s="21"/>
      <c r="E189" s="21"/>
      <c r="F189" s="18">
        <v>2025</v>
      </c>
      <c r="G189" s="79">
        <f t="shared" si="144"/>
        <v>132.69999999999999</v>
      </c>
      <c r="H189" s="98">
        <f t="shared" si="156"/>
        <v>0</v>
      </c>
      <c r="I189" s="79">
        <f t="shared" si="157"/>
        <v>132.69999999999999</v>
      </c>
      <c r="J189" s="79">
        <f t="shared" si="158"/>
        <v>0</v>
      </c>
      <c r="K189" s="79"/>
      <c r="L189" s="80">
        <f t="shared" si="145"/>
        <v>132.69999999999999</v>
      </c>
      <c r="M189" s="80">
        <f t="shared" si="160"/>
        <v>0</v>
      </c>
      <c r="N189" s="80">
        <f t="shared" si="161"/>
        <v>132.69999999999999</v>
      </c>
      <c r="O189" s="80">
        <f t="shared" si="162"/>
        <v>0</v>
      </c>
      <c r="P189" s="80"/>
      <c r="Q189" s="80">
        <f t="shared" si="146"/>
        <v>0</v>
      </c>
      <c r="R189" s="80">
        <f t="shared" si="164"/>
        <v>0</v>
      </c>
      <c r="S189" s="80">
        <f t="shared" si="165"/>
        <v>0</v>
      </c>
      <c r="T189" s="81">
        <f t="shared" si="166"/>
        <v>0</v>
      </c>
      <c r="U189" s="82"/>
      <c r="V189" s="82">
        <f t="shared" si="147"/>
        <v>0</v>
      </c>
      <c r="W189" s="82">
        <f t="shared" si="168"/>
        <v>0</v>
      </c>
      <c r="X189" s="82">
        <f t="shared" si="169"/>
        <v>0</v>
      </c>
      <c r="Y189" s="82">
        <f t="shared" si="170"/>
        <v>0</v>
      </c>
      <c r="Z189" s="82"/>
    </row>
    <row r="190" ht="13.5" hidden="1">
      <c r="A190" s="77"/>
      <c r="B190" s="78"/>
      <c r="C190" s="54"/>
      <c r="D190" s="21"/>
      <c r="E190" s="21"/>
      <c r="F190" s="18">
        <v>2026</v>
      </c>
      <c r="G190" s="79">
        <f t="shared" si="144"/>
        <v>132.69999999999999</v>
      </c>
      <c r="H190" s="95">
        <f t="shared" si="156"/>
        <v>0</v>
      </c>
      <c r="I190" s="79">
        <f t="shared" si="157"/>
        <v>132.69999999999999</v>
      </c>
      <c r="J190" s="79">
        <f t="shared" si="158"/>
        <v>0</v>
      </c>
      <c r="K190" s="79"/>
      <c r="L190" s="80">
        <f t="shared" si="145"/>
        <v>132.69999999999999</v>
      </c>
      <c r="M190" s="80">
        <f t="shared" si="160"/>
        <v>0</v>
      </c>
      <c r="N190" s="80">
        <f t="shared" si="161"/>
        <v>132.69999999999999</v>
      </c>
      <c r="O190" s="80">
        <f t="shared" si="162"/>
        <v>0</v>
      </c>
      <c r="P190" s="80"/>
      <c r="Q190" s="80">
        <f t="shared" si="146"/>
        <v>0</v>
      </c>
      <c r="R190" s="80">
        <f t="shared" si="164"/>
        <v>0</v>
      </c>
      <c r="S190" s="80">
        <f t="shared" si="165"/>
        <v>0</v>
      </c>
      <c r="T190" s="81">
        <f t="shared" si="166"/>
        <v>0</v>
      </c>
      <c r="U190" s="82"/>
      <c r="V190" s="82">
        <f t="shared" si="147"/>
        <v>0</v>
      </c>
      <c r="W190" s="82">
        <f t="shared" si="168"/>
        <v>0</v>
      </c>
      <c r="X190" s="82">
        <f t="shared" si="169"/>
        <v>0</v>
      </c>
      <c r="Y190" s="82">
        <f t="shared" si="170"/>
        <v>0</v>
      </c>
      <c r="Z190" s="82"/>
    </row>
    <row r="191" hidden="1">
      <c r="A191" s="77"/>
      <c r="B191" s="55" t="s">
        <v>21</v>
      </c>
      <c r="C191" s="55"/>
      <c r="D191" s="55"/>
      <c r="E191" s="55"/>
      <c r="F191" s="56"/>
      <c r="G191" s="75">
        <f t="shared" si="144"/>
        <v>825.01299999999992</v>
      </c>
      <c r="H191" s="91">
        <f>SUM(H184:H190)</f>
        <v>0</v>
      </c>
      <c r="I191" s="75">
        <f>SUM(I184:I190)</f>
        <v>775.18139999999994</v>
      </c>
      <c r="J191" s="75">
        <f>SUM(J184:J190)</f>
        <v>49.831600000000002</v>
      </c>
      <c r="K191" s="75">
        <f>SUM(K184:K190)</f>
        <v>0</v>
      </c>
      <c r="L191" s="75">
        <f t="shared" si="145"/>
        <v>825.01299999999992</v>
      </c>
      <c r="M191" s="75">
        <f>SUM(M184:M190)</f>
        <v>0</v>
      </c>
      <c r="N191" s="75">
        <f>SUM(N184:N190)</f>
        <v>775.18139999999994</v>
      </c>
      <c r="O191" s="75">
        <f>SUM(O184:O190)</f>
        <v>49.831600000000002</v>
      </c>
      <c r="P191" s="75">
        <f>SUM(P184:P190)</f>
        <v>0</v>
      </c>
      <c r="Q191" s="75">
        <f t="shared" si="146"/>
        <v>426.91299999999995</v>
      </c>
      <c r="R191" s="75">
        <f>SUM(R184:R190)</f>
        <v>0</v>
      </c>
      <c r="S191" s="75">
        <f>SUM(S184:S190)</f>
        <v>377.08139999999997</v>
      </c>
      <c r="T191" s="76">
        <f>SUM(T184:T190)</f>
        <v>49.831600000000002</v>
      </c>
      <c r="U191" s="43">
        <f>SUM(U184:U190)</f>
        <v>0</v>
      </c>
      <c r="V191" s="43">
        <f t="shared" si="147"/>
        <v>493.26299999999992</v>
      </c>
      <c r="W191" s="43">
        <f>SUM(W184:W190)</f>
        <v>0</v>
      </c>
      <c r="X191" s="43">
        <f>SUM(X184:X190)</f>
        <v>443.43139999999994</v>
      </c>
      <c r="Y191" s="43">
        <f>SUM(Y184:Y190)</f>
        <v>49.831600000000002</v>
      </c>
      <c r="Z191" s="43">
        <f>SUM(Z184:Z190)</f>
        <v>0</v>
      </c>
    </row>
    <row r="192" ht="13.5" hidden="1">
      <c r="A192" s="8" t="s">
        <v>55</v>
      </c>
      <c r="B192" s="104" t="s">
        <v>56</v>
      </c>
      <c r="C192" s="39" t="s">
        <v>20</v>
      </c>
      <c r="D192" s="8">
        <v>2021</v>
      </c>
      <c r="E192" s="8">
        <v>2026</v>
      </c>
      <c r="F192" s="18">
        <v>2020</v>
      </c>
      <c r="G192" s="72">
        <f t="shared" si="144"/>
        <v>0</v>
      </c>
      <c r="H192" s="88"/>
      <c r="I192" s="72"/>
      <c r="J192" s="72"/>
      <c r="K192" s="72"/>
      <c r="L192" s="73">
        <f t="shared" si="145"/>
        <v>0</v>
      </c>
      <c r="M192" s="73"/>
      <c r="N192" s="73"/>
      <c r="O192" s="73"/>
      <c r="P192" s="73"/>
      <c r="Q192" s="73">
        <f t="shared" si="146"/>
        <v>0</v>
      </c>
      <c r="R192" s="73"/>
      <c r="S192" s="73"/>
      <c r="T192" s="74"/>
      <c r="U192" s="66"/>
      <c r="V192" s="66">
        <f t="shared" si="147"/>
        <v>0</v>
      </c>
      <c r="W192" s="66"/>
      <c r="X192" s="66"/>
      <c r="Y192" s="66"/>
      <c r="Z192" s="66"/>
    </row>
    <row r="193" hidden="1">
      <c r="A193" s="21"/>
      <c r="B193" s="105"/>
      <c r="C193" s="44"/>
      <c r="D193" s="21"/>
      <c r="E193" s="21"/>
      <c r="F193" s="18">
        <v>2021</v>
      </c>
      <c r="G193" s="72">
        <f t="shared" si="144"/>
        <v>0</v>
      </c>
      <c r="H193" s="87"/>
      <c r="I193" s="72"/>
      <c r="J193" s="72"/>
      <c r="K193" s="72"/>
      <c r="L193" s="73">
        <f t="shared" si="145"/>
        <v>0</v>
      </c>
      <c r="M193" s="73"/>
      <c r="N193" s="73"/>
      <c r="O193" s="73"/>
      <c r="P193" s="73"/>
      <c r="Q193" s="73">
        <f t="shared" si="146"/>
        <v>0</v>
      </c>
      <c r="R193" s="73"/>
      <c r="S193" s="73"/>
      <c r="T193" s="74"/>
      <c r="U193" s="66"/>
      <c r="V193" s="66">
        <f t="shared" si="147"/>
        <v>0</v>
      </c>
      <c r="W193" s="66"/>
      <c r="X193" s="66"/>
      <c r="Y193" s="66"/>
      <c r="Z193" s="66"/>
    </row>
    <row r="194" hidden="1">
      <c r="A194" s="21"/>
      <c r="B194" s="105"/>
      <c r="C194" s="44"/>
      <c r="D194" s="21"/>
      <c r="E194" s="21"/>
      <c r="F194" s="18">
        <v>2022</v>
      </c>
      <c r="G194" s="72">
        <f t="shared" si="144"/>
        <v>0</v>
      </c>
      <c r="H194" s="88"/>
      <c r="I194" s="72"/>
      <c r="J194" s="72"/>
      <c r="K194" s="72"/>
      <c r="L194" s="73">
        <f t="shared" si="145"/>
        <v>0</v>
      </c>
      <c r="M194" s="73"/>
      <c r="N194" s="73"/>
      <c r="O194" s="73"/>
      <c r="P194" s="73"/>
      <c r="Q194" s="73">
        <f t="shared" si="146"/>
        <v>0</v>
      </c>
      <c r="R194" s="73"/>
      <c r="S194" s="73"/>
      <c r="T194" s="74"/>
      <c r="U194" s="66"/>
      <c r="V194" s="66">
        <f t="shared" si="147"/>
        <v>0</v>
      </c>
      <c r="W194" s="66"/>
      <c r="X194" s="66"/>
      <c r="Y194" s="66"/>
      <c r="Z194" s="66"/>
    </row>
    <row r="195" hidden="1">
      <c r="A195" s="21"/>
      <c r="B195" s="105"/>
      <c r="C195" s="44"/>
      <c r="D195" s="21"/>
      <c r="E195" s="21"/>
      <c r="F195" s="18">
        <v>2023</v>
      </c>
      <c r="G195" s="72">
        <f t="shared" si="144"/>
        <v>0</v>
      </c>
      <c r="H195" s="87"/>
      <c r="I195" s="72"/>
      <c r="J195" s="72"/>
      <c r="K195" s="72"/>
      <c r="L195" s="73">
        <f t="shared" si="145"/>
        <v>0</v>
      </c>
      <c r="M195" s="73"/>
      <c r="N195" s="73"/>
      <c r="O195" s="73"/>
      <c r="P195" s="73"/>
      <c r="Q195" s="73">
        <f t="shared" si="146"/>
        <v>0</v>
      </c>
      <c r="R195" s="73"/>
      <c r="S195" s="73"/>
      <c r="T195" s="74"/>
      <c r="U195" s="66"/>
      <c r="V195" s="66">
        <f t="shared" si="147"/>
        <v>0</v>
      </c>
      <c r="W195" s="66"/>
      <c r="X195" s="66"/>
      <c r="Y195" s="66"/>
      <c r="Z195" s="66"/>
    </row>
    <row r="196" ht="38.25" customHeight="1">
      <c r="A196" s="21"/>
      <c r="B196" s="105"/>
      <c r="C196" s="44"/>
      <c r="D196" s="21"/>
      <c r="E196" s="21"/>
      <c r="F196" s="18">
        <v>2024</v>
      </c>
      <c r="G196" s="72">
        <f t="shared" si="144"/>
        <v>132.69999999999999</v>
      </c>
      <c r="H196" s="88"/>
      <c r="I196" s="72">
        <v>132.69999999999999</v>
      </c>
      <c r="J196" s="72"/>
      <c r="K196" s="72"/>
      <c r="L196" s="73">
        <f t="shared" si="145"/>
        <v>132.69999999999999</v>
      </c>
      <c r="M196" s="73"/>
      <c r="N196" s="73">
        <v>132.69999999999999</v>
      </c>
      <c r="O196" s="73"/>
      <c r="P196" s="73"/>
      <c r="Q196" s="73">
        <f t="shared" si="146"/>
        <v>0</v>
      </c>
      <c r="R196" s="73"/>
      <c r="S196" s="73"/>
      <c r="T196" s="74"/>
      <c r="U196" s="66"/>
      <c r="V196" s="66">
        <f t="shared" si="147"/>
        <v>66.349999999999994</v>
      </c>
      <c r="W196" s="66"/>
      <c r="X196" s="66">
        <v>66.349999999999994</v>
      </c>
      <c r="Y196" s="66"/>
      <c r="Z196" s="66"/>
    </row>
    <row r="197" hidden="1">
      <c r="A197" s="21"/>
      <c r="B197" s="105"/>
      <c r="C197" s="44"/>
      <c r="D197" s="21"/>
      <c r="E197" s="21"/>
      <c r="F197" s="21">
        <v>2025</v>
      </c>
      <c r="G197" s="85">
        <f t="shared" si="144"/>
        <v>132.69999999999999</v>
      </c>
      <c r="H197" s="87"/>
      <c r="I197" s="106">
        <v>132.69999999999999</v>
      </c>
      <c r="J197" s="72"/>
      <c r="K197" s="72"/>
      <c r="L197" s="73">
        <f t="shared" si="145"/>
        <v>132.69999999999999</v>
      </c>
      <c r="M197" s="73"/>
      <c r="N197" s="73">
        <v>132.69999999999999</v>
      </c>
      <c r="O197" s="73"/>
      <c r="P197" s="73"/>
      <c r="Q197" s="73">
        <f t="shared" si="146"/>
        <v>0</v>
      </c>
      <c r="R197" s="73"/>
      <c r="S197" s="73"/>
      <c r="T197" s="74"/>
      <c r="U197" s="66"/>
      <c r="V197" s="66">
        <f t="shared" si="147"/>
        <v>0</v>
      </c>
      <c r="W197" s="66"/>
      <c r="X197" s="66"/>
      <c r="Y197" s="66"/>
      <c r="Z197" s="66"/>
    </row>
    <row r="198" hidden="1">
      <c r="A198" s="21"/>
      <c r="B198" s="107"/>
      <c r="C198" s="44"/>
      <c r="D198" s="27"/>
      <c r="E198" s="27"/>
      <c r="F198" s="21">
        <v>2026</v>
      </c>
      <c r="G198" s="87">
        <f t="shared" si="144"/>
        <v>132.69999999999999</v>
      </c>
      <c r="H198" s="90"/>
      <c r="I198" s="87">
        <v>132.69999999999999</v>
      </c>
      <c r="J198" s="72"/>
      <c r="K198" s="72"/>
      <c r="L198" s="73">
        <f t="shared" si="145"/>
        <v>132.69999999999999</v>
      </c>
      <c r="M198" s="73"/>
      <c r="N198" s="73">
        <v>132.69999999999999</v>
      </c>
      <c r="O198" s="73"/>
      <c r="P198" s="73"/>
      <c r="Q198" s="73">
        <f t="shared" si="146"/>
        <v>0</v>
      </c>
      <c r="R198" s="73"/>
      <c r="S198" s="73"/>
      <c r="T198" s="74"/>
      <c r="U198" s="66"/>
      <c r="V198" s="66">
        <f t="shared" si="147"/>
        <v>0</v>
      </c>
      <c r="W198" s="66"/>
      <c r="X198" s="66"/>
      <c r="Y198" s="66"/>
      <c r="Z198" s="66"/>
    </row>
    <row r="199" hidden="1">
      <c r="A199" s="27"/>
      <c r="B199" s="56" t="s">
        <v>21</v>
      </c>
      <c r="C199" s="108"/>
      <c r="D199" s="108"/>
      <c r="E199" s="108"/>
      <c r="F199" s="109"/>
      <c r="G199" s="43">
        <f t="shared" si="144"/>
        <v>398.09999999999997</v>
      </c>
      <c r="H199" s="43">
        <f>SUM(H192:H198)</f>
        <v>0</v>
      </c>
      <c r="I199" s="45">
        <f>SUM(I192:I198)</f>
        <v>398.09999999999997</v>
      </c>
      <c r="J199" s="75">
        <f>SUM(J192:J198)</f>
        <v>0</v>
      </c>
      <c r="K199" s="75">
        <f>SUM(K192:K198)</f>
        <v>0</v>
      </c>
      <c r="L199" s="75">
        <f t="shared" si="145"/>
        <v>398.09999999999997</v>
      </c>
      <c r="M199" s="75">
        <f>SUM(M192:M198)</f>
        <v>0</v>
      </c>
      <c r="N199" s="75">
        <f>SUM(N192:N198)</f>
        <v>398.09999999999997</v>
      </c>
      <c r="O199" s="75">
        <f>SUM(O192:O198)</f>
        <v>0</v>
      </c>
      <c r="P199" s="75">
        <f>SUM(P192:P198)</f>
        <v>0</v>
      </c>
      <c r="Q199" s="75">
        <f t="shared" si="146"/>
        <v>0</v>
      </c>
      <c r="R199" s="75">
        <f>SUM(R192:R198)</f>
        <v>0</v>
      </c>
      <c r="S199" s="75">
        <f>SUM(S192:S198)</f>
        <v>0</v>
      </c>
      <c r="T199" s="76">
        <f>SUM(T192:T198)</f>
        <v>0</v>
      </c>
      <c r="U199" s="43">
        <f>SUM(U192:U198)</f>
        <v>0</v>
      </c>
      <c r="V199" s="43">
        <f t="shared" si="147"/>
        <v>66.349999999999994</v>
      </c>
      <c r="W199" s="43">
        <f>SUM(W192:W198)</f>
        <v>0</v>
      </c>
      <c r="X199" s="43">
        <f>SUM(X192:X198)</f>
        <v>66.349999999999994</v>
      </c>
      <c r="Y199" s="43">
        <f>SUM(Y192:Y198)</f>
        <v>0</v>
      </c>
      <c r="Z199" s="43">
        <f>SUM(Z192:Z198)</f>
        <v>0</v>
      </c>
    </row>
    <row r="200" ht="13.5" hidden="1">
      <c r="A200" s="21" t="s">
        <v>57</v>
      </c>
      <c r="B200" s="67" t="s">
        <v>58</v>
      </c>
      <c r="C200" s="39" t="s">
        <v>51</v>
      </c>
      <c r="D200" s="21">
        <v>2021</v>
      </c>
      <c r="E200" s="21">
        <v>2026</v>
      </c>
      <c r="F200" s="21">
        <v>2020</v>
      </c>
      <c r="G200" s="87">
        <f t="shared" si="144"/>
        <v>128.928</v>
      </c>
      <c r="H200" s="90"/>
      <c r="I200" s="87">
        <v>113.456</v>
      </c>
      <c r="J200" s="72">
        <v>15.472</v>
      </c>
      <c r="K200" s="72"/>
      <c r="L200" s="73">
        <f t="shared" si="145"/>
        <v>128.928</v>
      </c>
      <c r="M200" s="73"/>
      <c r="N200" s="73">
        <v>113.456</v>
      </c>
      <c r="O200" s="73">
        <v>15.472</v>
      </c>
      <c r="P200" s="73"/>
      <c r="Q200" s="73">
        <f t="shared" si="146"/>
        <v>128.928</v>
      </c>
      <c r="R200" s="73"/>
      <c r="S200" s="73">
        <v>113.456</v>
      </c>
      <c r="T200" s="74">
        <v>15.472</v>
      </c>
      <c r="U200" s="66"/>
      <c r="V200" s="66">
        <f t="shared" si="147"/>
        <v>128.928</v>
      </c>
      <c r="W200" s="66"/>
      <c r="X200" s="66">
        <v>113.456</v>
      </c>
      <c r="Y200" s="66">
        <v>15.472</v>
      </c>
      <c r="Z200" s="66"/>
    </row>
    <row r="201" hidden="1">
      <c r="A201" s="21"/>
      <c r="B201" s="67"/>
      <c r="C201" s="44"/>
      <c r="D201" s="21"/>
      <c r="E201" s="21"/>
      <c r="F201" s="21">
        <v>2021</v>
      </c>
      <c r="G201" s="90">
        <f t="shared" si="144"/>
        <v>117.41999999999999</v>
      </c>
      <c r="H201" s="87"/>
      <c r="I201" s="110">
        <v>103.32899999999999</v>
      </c>
      <c r="J201" s="72">
        <v>14.090999999999999</v>
      </c>
      <c r="K201" s="72"/>
      <c r="L201" s="73">
        <f t="shared" si="145"/>
        <v>117.41999999999999</v>
      </c>
      <c r="M201" s="73"/>
      <c r="N201" s="73">
        <v>103.32899999999999</v>
      </c>
      <c r="O201" s="73">
        <v>14.090999999999999</v>
      </c>
      <c r="P201" s="73"/>
      <c r="Q201" s="73">
        <f t="shared" si="146"/>
        <v>117.41999999999999</v>
      </c>
      <c r="R201" s="73"/>
      <c r="S201" s="73">
        <v>103.32899999999999</v>
      </c>
      <c r="T201" s="74">
        <v>14.090999999999999</v>
      </c>
      <c r="U201" s="66"/>
      <c r="V201" s="66">
        <f t="shared" si="147"/>
        <v>117.41999999999999</v>
      </c>
      <c r="W201" s="66"/>
      <c r="X201" s="66">
        <v>103.32899999999999</v>
      </c>
      <c r="Y201" s="66">
        <v>14.090999999999999</v>
      </c>
      <c r="Z201" s="66"/>
    </row>
    <row r="202" hidden="1">
      <c r="A202" s="21"/>
      <c r="B202" s="67"/>
      <c r="C202" s="44"/>
      <c r="D202" s="21"/>
      <c r="E202" s="21"/>
      <c r="F202" s="21">
        <v>2022</v>
      </c>
      <c r="G202" s="87">
        <f t="shared" si="144"/>
        <v>110.565</v>
      </c>
      <c r="H202" s="90"/>
      <c r="I202" s="87">
        <v>97.296999999999997</v>
      </c>
      <c r="J202" s="72">
        <v>13.268000000000001</v>
      </c>
      <c r="K202" s="72"/>
      <c r="L202" s="73">
        <f t="shared" si="145"/>
        <v>110.565</v>
      </c>
      <c r="M202" s="73"/>
      <c r="N202" s="73">
        <v>97.296999999999997</v>
      </c>
      <c r="O202" s="73">
        <v>13.268000000000001</v>
      </c>
      <c r="P202" s="73"/>
      <c r="Q202" s="73">
        <f t="shared" si="146"/>
        <v>110.565</v>
      </c>
      <c r="R202" s="73"/>
      <c r="S202" s="73">
        <v>97.296999999999997</v>
      </c>
      <c r="T202" s="74">
        <v>13.268000000000001</v>
      </c>
      <c r="U202" s="66"/>
      <c r="V202" s="66">
        <f t="shared" si="147"/>
        <v>110.565</v>
      </c>
      <c r="W202" s="66"/>
      <c r="X202" s="66">
        <v>97.296999999999997</v>
      </c>
      <c r="Y202" s="66">
        <v>13.268000000000001</v>
      </c>
      <c r="Z202" s="66"/>
    </row>
    <row r="203" ht="51" hidden="1" customHeight="1">
      <c r="A203" s="21"/>
      <c r="B203" s="67"/>
      <c r="C203" s="44"/>
      <c r="D203" s="21"/>
      <c r="E203" s="21"/>
      <c r="F203" s="21">
        <v>2023</v>
      </c>
      <c r="G203" s="90">
        <f t="shared" si="144"/>
        <v>70</v>
      </c>
      <c r="H203" s="87"/>
      <c r="I203" s="110">
        <v>62.999400000000001</v>
      </c>
      <c r="J203" s="72">
        <v>7.0006000000000004</v>
      </c>
      <c r="K203" s="72"/>
      <c r="L203" s="73">
        <f t="shared" si="145"/>
        <v>70</v>
      </c>
      <c r="M203" s="73"/>
      <c r="N203" s="73">
        <v>62.999400000000001</v>
      </c>
      <c r="O203" s="73">
        <v>7.0006000000000004</v>
      </c>
      <c r="P203" s="73"/>
      <c r="Q203" s="73">
        <f t="shared" si="146"/>
        <v>70</v>
      </c>
      <c r="R203" s="73"/>
      <c r="S203" s="73">
        <v>62.999400000000001</v>
      </c>
      <c r="T203" s="74">
        <v>7.0006000000000004</v>
      </c>
      <c r="U203" s="66"/>
      <c r="V203" s="66">
        <f t="shared" si="147"/>
        <v>70</v>
      </c>
      <c r="W203" s="66"/>
      <c r="X203" s="66">
        <v>62.999400000000001</v>
      </c>
      <c r="Y203" s="66">
        <v>7.0006000000000004</v>
      </c>
      <c r="Z203" s="66"/>
    </row>
    <row r="204" hidden="1">
      <c r="A204" s="21"/>
      <c r="B204" s="67"/>
      <c r="C204" s="44"/>
      <c r="D204" s="21"/>
      <c r="E204" s="21"/>
      <c r="F204" s="21">
        <v>2024</v>
      </c>
      <c r="G204" s="87">
        <f t="shared" si="144"/>
        <v>0</v>
      </c>
      <c r="H204" s="90"/>
      <c r="I204" s="87"/>
      <c r="J204" s="72"/>
      <c r="K204" s="72"/>
      <c r="L204" s="73">
        <f t="shared" si="145"/>
        <v>0</v>
      </c>
      <c r="M204" s="73"/>
      <c r="N204" s="73"/>
      <c r="O204" s="73"/>
      <c r="P204" s="73"/>
      <c r="Q204" s="73">
        <f t="shared" si="146"/>
        <v>0</v>
      </c>
      <c r="R204" s="73"/>
      <c r="S204" s="73"/>
      <c r="T204" s="74"/>
      <c r="U204" s="66"/>
      <c r="V204" s="66">
        <f t="shared" si="147"/>
        <v>0</v>
      </c>
      <c r="W204" s="66"/>
      <c r="X204" s="66"/>
      <c r="Y204" s="66"/>
      <c r="Z204" s="66"/>
    </row>
    <row r="205" hidden="1">
      <c r="A205" s="21"/>
      <c r="B205" s="67"/>
      <c r="C205" s="44"/>
      <c r="D205" s="21"/>
      <c r="E205" s="21"/>
      <c r="F205" s="21">
        <v>2025</v>
      </c>
      <c r="G205" s="90">
        <f t="shared" si="144"/>
        <v>0</v>
      </c>
      <c r="H205" s="87"/>
      <c r="I205" s="110"/>
      <c r="J205" s="72"/>
      <c r="K205" s="72"/>
      <c r="L205" s="73">
        <f t="shared" si="145"/>
        <v>0</v>
      </c>
      <c r="M205" s="73"/>
      <c r="N205" s="73"/>
      <c r="O205" s="73"/>
      <c r="P205" s="73"/>
      <c r="Q205" s="73">
        <f t="shared" si="146"/>
        <v>0</v>
      </c>
      <c r="R205" s="73"/>
      <c r="S205" s="73"/>
      <c r="T205" s="74"/>
      <c r="U205" s="66"/>
      <c r="V205" s="66">
        <f t="shared" si="147"/>
        <v>0</v>
      </c>
      <c r="W205" s="66"/>
      <c r="X205" s="66"/>
      <c r="Y205" s="66"/>
      <c r="Z205" s="66"/>
    </row>
    <row r="206" hidden="1">
      <c r="A206" s="21"/>
      <c r="B206" s="67"/>
      <c r="C206" s="54"/>
      <c r="D206" s="21"/>
      <c r="E206" s="21"/>
      <c r="F206" s="21">
        <v>2026</v>
      </c>
      <c r="G206" s="87">
        <f t="shared" si="144"/>
        <v>0</v>
      </c>
      <c r="H206" s="90"/>
      <c r="I206" s="87"/>
      <c r="J206" s="72"/>
      <c r="K206" s="72"/>
      <c r="L206" s="73">
        <f t="shared" si="145"/>
        <v>0</v>
      </c>
      <c r="M206" s="73"/>
      <c r="N206" s="73"/>
      <c r="O206" s="73"/>
      <c r="P206" s="73"/>
      <c r="Q206" s="73">
        <f t="shared" si="146"/>
        <v>0</v>
      </c>
      <c r="R206" s="73"/>
      <c r="S206" s="73"/>
      <c r="T206" s="74"/>
      <c r="U206" s="66"/>
      <c r="V206" s="66">
        <f t="shared" si="147"/>
        <v>0</v>
      </c>
      <c r="W206" s="66"/>
      <c r="X206" s="66"/>
      <c r="Y206" s="66"/>
      <c r="Z206" s="66"/>
    </row>
    <row r="207" hidden="1">
      <c r="A207" s="21"/>
      <c r="B207" s="55" t="s">
        <v>21</v>
      </c>
      <c r="C207" s="55"/>
      <c r="D207" s="55"/>
      <c r="E207" s="55"/>
      <c r="F207" s="55"/>
      <c r="G207" s="111">
        <f t="shared" si="144"/>
        <v>426.91299999999995</v>
      </c>
      <c r="H207" s="91">
        <f>SUM(H200:H206)</f>
        <v>0</v>
      </c>
      <c r="I207" s="112">
        <f>SUM(I200:I206)</f>
        <v>377.08139999999997</v>
      </c>
      <c r="J207" s="75">
        <f>SUM(J200:J206)</f>
        <v>49.831600000000002</v>
      </c>
      <c r="K207" s="75">
        <f>SUM(K200:K206)</f>
        <v>0</v>
      </c>
      <c r="L207" s="75">
        <f t="shared" si="145"/>
        <v>426.91299999999995</v>
      </c>
      <c r="M207" s="75">
        <f>SUM(M200:M206)</f>
        <v>0</v>
      </c>
      <c r="N207" s="75">
        <f>SUM(N200:N206)</f>
        <v>377.08139999999997</v>
      </c>
      <c r="O207" s="75">
        <f>SUM(O200:O206)</f>
        <v>49.831600000000002</v>
      </c>
      <c r="P207" s="75">
        <f>SUM(P200:P206)</f>
        <v>0</v>
      </c>
      <c r="Q207" s="75">
        <f t="shared" si="146"/>
        <v>426.91299999999995</v>
      </c>
      <c r="R207" s="75">
        <f>SUM(R200:R206)</f>
        <v>0</v>
      </c>
      <c r="S207" s="75">
        <f>SUM(S200:S206)</f>
        <v>377.08139999999997</v>
      </c>
      <c r="T207" s="113">
        <f>SUM(T200:T206)</f>
        <v>49.831600000000002</v>
      </c>
      <c r="U207" s="111">
        <f>SUM(U200:U206)</f>
        <v>0</v>
      </c>
      <c r="V207" s="43">
        <f t="shared" si="147"/>
        <v>426.91299999999995</v>
      </c>
      <c r="W207" s="43">
        <f>SUM(W200:W206)</f>
        <v>0</v>
      </c>
      <c r="X207" s="43">
        <f>SUM(X200:X206)</f>
        <v>377.08139999999997</v>
      </c>
      <c r="Y207" s="43">
        <f>SUM(Y200:Y206)</f>
        <v>49.831600000000002</v>
      </c>
      <c r="Z207" s="43">
        <f>SUM(Z200:Z206)</f>
        <v>0</v>
      </c>
    </row>
    <row r="208" ht="14.25" hidden="1" customHeight="1">
      <c r="A208" s="77">
        <v>5</v>
      </c>
      <c r="B208" s="78" t="s">
        <v>59</v>
      </c>
      <c r="C208" s="39" t="s">
        <v>20</v>
      </c>
      <c r="D208" s="21">
        <v>2021</v>
      </c>
      <c r="E208" s="21">
        <v>2026</v>
      </c>
      <c r="F208" s="18">
        <v>2020</v>
      </c>
      <c r="G208" s="93">
        <f t="shared" si="144"/>
        <v>0</v>
      </c>
      <c r="H208" s="114">
        <f t="shared" ref="H208:H214" si="172">H216+H224</f>
        <v>0</v>
      </c>
      <c r="I208" s="114">
        <f t="shared" ref="I208:I214" si="173">I216+I224</f>
        <v>0</v>
      </c>
      <c r="J208" s="114">
        <f t="shared" ref="J208:J214" si="174">J216+J224</f>
        <v>0</v>
      </c>
      <c r="K208" s="114">
        <f t="shared" ref="K208:K214" si="175">K216+K224</f>
        <v>0</v>
      </c>
      <c r="L208" s="75">
        <f t="shared" si="145"/>
        <v>0</v>
      </c>
      <c r="M208" s="115">
        <f t="shared" ref="M208:M214" si="176">M216+M224</f>
        <v>0</v>
      </c>
      <c r="N208" s="115">
        <f t="shared" ref="N208:N214" si="177">N216+N224</f>
        <v>0</v>
      </c>
      <c r="O208" s="115">
        <f t="shared" ref="O208:O214" si="178">O216+O224</f>
        <v>0</v>
      </c>
      <c r="P208" s="115">
        <f t="shared" ref="P208:P214" si="179">P216+P224</f>
        <v>0</v>
      </c>
      <c r="Q208" s="75">
        <f t="shared" si="146"/>
        <v>0</v>
      </c>
      <c r="R208" s="115">
        <f t="shared" ref="R208:R214" si="180">R216+R224</f>
        <v>0</v>
      </c>
      <c r="S208" s="115">
        <f t="shared" ref="S208:S214" si="181">S216+S224</f>
        <v>0</v>
      </c>
      <c r="T208" s="115">
        <f t="shared" ref="T208:T214" si="182">T216+T224</f>
        <v>0</v>
      </c>
      <c r="U208" s="115">
        <f t="shared" ref="U208:U214" si="183">U216+U224</f>
        <v>0</v>
      </c>
      <c r="V208" s="76">
        <f t="shared" si="147"/>
        <v>0</v>
      </c>
      <c r="W208" s="116">
        <f t="shared" ref="W208:W214" si="184">W216+W224</f>
        <v>0</v>
      </c>
      <c r="X208" s="116">
        <f t="shared" ref="X208:X214" si="185">X216+X224</f>
        <v>0</v>
      </c>
      <c r="Y208" s="116">
        <f t="shared" ref="Y208:Y214" si="186">Y216+Y224</f>
        <v>0</v>
      </c>
      <c r="Z208" s="116">
        <f t="shared" ref="Z208:Z214" si="187">Z216+Z224</f>
        <v>0</v>
      </c>
    </row>
    <row r="209" hidden="1">
      <c r="A209" s="77"/>
      <c r="B209" s="78"/>
      <c r="C209" s="44"/>
      <c r="D209" s="21"/>
      <c r="E209" s="21"/>
      <c r="F209" s="18">
        <v>2021</v>
      </c>
      <c r="G209" s="93">
        <f t="shared" si="144"/>
        <v>0</v>
      </c>
      <c r="H209" s="114">
        <f t="shared" si="172"/>
        <v>0</v>
      </c>
      <c r="I209" s="114">
        <f t="shared" si="173"/>
        <v>0</v>
      </c>
      <c r="J209" s="114">
        <f t="shared" si="174"/>
        <v>0</v>
      </c>
      <c r="K209" s="114">
        <f t="shared" si="175"/>
        <v>0</v>
      </c>
      <c r="L209" s="75">
        <f t="shared" si="145"/>
        <v>0</v>
      </c>
      <c r="M209" s="115">
        <f t="shared" si="176"/>
        <v>0</v>
      </c>
      <c r="N209" s="115">
        <f t="shared" si="177"/>
        <v>0</v>
      </c>
      <c r="O209" s="115">
        <f t="shared" si="178"/>
        <v>0</v>
      </c>
      <c r="P209" s="115">
        <f t="shared" si="179"/>
        <v>0</v>
      </c>
      <c r="Q209" s="75">
        <f t="shared" si="146"/>
        <v>0</v>
      </c>
      <c r="R209" s="115">
        <f t="shared" si="180"/>
        <v>0</v>
      </c>
      <c r="S209" s="115">
        <f t="shared" si="181"/>
        <v>0</v>
      </c>
      <c r="T209" s="115">
        <f t="shared" si="182"/>
        <v>0</v>
      </c>
      <c r="U209" s="115">
        <f t="shared" si="183"/>
        <v>0</v>
      </c>
      <c r="V209" s="76">
        <f t="shared" si="147"/>
        <v>0</v>
      </c>
      <c r="W209" s="116">
        <f t="shared" si="184"/>
        <v>0</v>
      </c>
      <c r="X209" s="116">
        <f t="shared" si="185"/>
        <v>0</v>
      </c>
      <c r="Y209" s="116">
        <f t="shared" si="186"/>
        <v>0</v>
      </c>
      <c r="Z209" s="116">
        <f t="shared" si="187"/>
        <v>0</v>
      </c>
    </row>
    <row r="210" hidden="1">
      <c r="A210" s="77"/>
      <c r="B210" s="78"/>
      <c r="C210" s="44"/>
      <c r="D210" s="21"/>
      <c r="E210" s="21"/>
      <c r="F210" s="18">
        <v>2022</v>
      </c>
      <c r="G210" s="93">
        <f t="shared" si="144"/>
        <v>0</v>
      </c>
      <c r="H210" s="114">
        <f t="shared" si="172"/>
        <v>0</v>
      </c>
      <c r="I210" s="114">
        <f t="shared" si="173"/>
        <v>0</v>
      </c>
      <c r="J210" s="114">
        <f t="shared" si="174"/>
        <v>0</v>
      </c>
      <c r="K210" s="114">
        <f t="shared" si="175"/>
        <v>0</v>
      </c>
      <c r="L210" s="75">
        <f t="shared" si="145"/>
        <v>0</v>
      </c>
      <c r="M210" s="115">
        <f t="shared" si="176"/>
        <v>0</v>
      </c>
      <c r="N210" s="115">
        <f t="shared" si="177"/>
        <v>0</v>
      </c>
      <c r="O210" s="115">
        <f t="shared" si="178"/>
        <v>0</v>
      </c>
      <c r="P210" s="115">
        <f t="shared" si="179"/>
        <v>0</v>
      </c>
      <c r="Q210" s="75">
        <f t="shared" si="146"/>
        <v>0</v>
      </c>
      <c r="R210" s="115">
        <f t="shared" si="180"/>
        <v>0</v>
      </c>
      <c r="S210" s="115">
        <f t="shared" si="181"/>
        <v>0</v>
      </c>
      <c r="T210" s="115">
        <f t="shared" si="182"/>
        <v>0</v>
      </c>
      <c r="U210" s="115">
        <f t="shared" si="183"/>
        <v>0</v>
      </c>
      <c r="V210" s="76">
        <f t="shared" si="147"/>
        <v>0</v>
      </c>
      <c r="W210" s="116">
        <f t="shared" si="184"/>
        <v>0</v>
      </c>
      <c r="X210" s="116">
        <f t="shared" si="185"/>
        <v>0</v>
      </c>
      <c r="Y210" s="116">
        <f t="shared" si="186"/>
        <v>0</v>
      </c>
      <c r="Z210" s="116">
        <f t="shared" si="187"/>
        <v>0</v>
      </c>
    </row>
    <row r="211" ht="27.75" hidden="1" customHeight="1">
      <c r="A211" s="77"/>
      <c r="B211" s="78"/>
      <c r="C211" s="44"/>
      <c r="D211" s="21"/>
      <c r="E211" s="21"/>
      <c r="F211" s="18">
        <v>2023</v>
      </c>
      <c r="G211" s="93">
        <f t="shared" si="144"/>
        <v>0</v>
      </c>
      <c r="H211" s="114">
        <f t="shared" si="172"/>
        <v>0</v>
      </c>
      <c r="I211" s="114">
        <f t="shared" si="173"/>
        <v>0</v>
      </c>
      <c r="J211" s="114">
        <f t="shared" si="174"/>
        <v>0</v>
      </c>
      <c r="K211" s="114">
        <f t="shared" si="175"/>
        <v>0</v>
      </c>
      <c r="L211" s="75">
        <f t="shared" si="145"/>
        <v>0</v>
      </c>
      <c r="M211" s="115">
        <f t="shared" si="176"/>
        <v>0</v>
      </c>
      <c r="N211" s="115">
        <f t="shared" si="177"/>
        <v>0</v>
      </c>
      <c r="O211" s="115">
        <f t="shared" si="178"/>
        <v>0</v>
      </c>
      <c r="P211" s="115">
        <f t="shared" si="179"/>
        <v>0</v>
      </c>
      <c r="Q211" s="75">
        <f t="shared" si="146"/>
        <v>0</v>
      </c>
      <c r="R211" s="115">
        <f t="shared" si="180"/>
        <v>0</v>
      </c>
      <c r="S211" s="115">
        <f t="shared" si="181"/>
        <v>0</v>
      </c>
      <c r="T211" s="115">
        <f t="shared" si="182"/>
        <v>0</v>
      </c>
      <c r="U211" s="115">
        <f t="shared" si="183"/>
        <v>0</v>
      </c>
      <c r="V211" s="76">
        <f t="shared" ref="V211:V214" si="188">V219+V227</f>
        <v>0</v>
      </c>
      <c r="W211" s="116">
        <f t="shared" si="184"/>
        <v>0</v>
      </c>
      <c r="X211" s="116">
        <f t="shared" si="185"/>
        <v>0</v>
      </c>
      <c r="Y211" s="116">
        <f t="shared" si="186"/>
        <v>0</v>
      </c>
      <c r="Z211" s="116">
        <f t="shared" si="187"/>
        <v>0</v>
      </c>
    </row>
    <row r="212" ht="29.25" customHeight="1">
      <c r="A212" s="77"/>
      <c r="B212" s="78"/>
      <c r="C212" s="44"/>
      <c r="D212" s="21"/>
      <c r="E212" s="21"/>
      <c r="F212" s="18">
        <v>2024</v>
      </c>
      <c r="G212" s="93">
        <f t="shared" si="144"/>
        <v>0</v>
      </c>
      <c r="H212" s="114">
        <f t="shared" si="172"/>
        <v>0</v>
      </c>
      <c r="I212" s="114">
        <f t="shared" si="173"/>
        <v>0</v>
      </c>
      <c r="J212" s="114">
        <f t="shared" si="174"/>
        <v>0</v>
      </c>
      <c r="K212" s="114">
        <f t="shared" si="175"/>
        <v>0</v>
      </c>
      <c r="L212" s="75">
        <f t="shared" si="145"/>
        <v>0</v>
      </c>
      <c r="M212" s="115">
        <f t="shared" si="176"/>
        <v>0</v>
      </c>
      <c r="N212" s="115">
        <f t="shared" si="177"/>
        <v>0</v>
      </c>
      <c r="O212" s="115">
        <f t="shared" si="178"/>
        <v>0</v>
      </c>
      <c r="P212" s="115">
        <f t="shared" si="179"/>
        <v>0</v>
      </c>
      <c r="Q212" s="75">
        <f t="shared" si="146"/>
        <v>0</v>
      </c>
      <c r="R212" s="115">
        <f t="shared" si="180"/>
        <v>0</v>
      </c>
      <c r="S212" s="115">
        <f t="shared" si="181"/>
        <v>0</v>
      </c>
      <c r="T212" s="115">
        <f t="shared" si="182"/>
        <v>0</v>
      </c>
      <c r="U212" s="115">
        <f t="shared" si="183"/>
        <v>0</v>
      </c>
      <c r="V212" s="76">
        <f t="shared" si="188"/>
        <v>0</v>
      </c>
      <c r="W212" s="116">
        <f t="shared" si="184"/>
        <v>0</v>
      </c>
      <c r="X212" s="116">
        <f t="shared" si="185"/>
        <v>0</v>
      </c>
      <c r="Y212" s="116">
        <f t="shared" si="186"/>
        <v>0</v>
      </c>
      <c r="Z212" s="116">
        <f t="shared" si="187"/>
        <v>0</v>
      </c>
    </row>
    <row r="213" hidden="1">
      <c r="A213" s="77"/>
      <c r="B213" s="78"/>
      <c r="C213" s="44"/>
      <c r="D213" s="21"/>
      <c r="E213" s="21"/>
      <c r="F213" s="18">
        <v>2025</v>
      </c>
      <c r="G213" s="93">
        <f t="shared" si="144"/>
        <v>0</v>
      </c>
      <c r="H213" s="114">
        <f t="shared" si="172"/>
        <v>0</v>
      </c>
      <c r="I213" s="114">
        <f t="shared" si="173"/>
        <v>0</v>
      </c>
      <c r="J213" s="114">
        <f t="shared" si="174"/>
        <v>0</v>
      </c>
      <c r="K213" s="114">
        <f t="shared" si="175"/>
        <v>0</v>
      </c>
      <c r="L213" s="75">
        <f t="shared" si="145"/>
        <v>0</v>
      </c>
      <c r="M213" s="115">
        <f t="shared" si="176"/>
        <v>0</v>
      </c>
      <c r="N213" s="115">
        <f t="shared" si="177"/>
        <v>0</v>
      </c>
      <c r="O213" s="115">
        <f t="shared" si="178"/>
        <v>0</v>
      </c>
      <c r="P213" s="115">
        <f t="shared" si="179"/>
        <v>0</v>
      </c>
      <c r="Q213" s="75">
        <f t="shared" si="146"/>
        <v>0</v>
      </c>
      <c r="R213" s="115">
        <f t="shared" si="180"/>
        <v>0</v>
      </c>
      <c r="S213" s="115">
        <f t="shared" si="181"/>
        <v>0</v>
      </c>
      <c r="T213" s="115">
        <f t="shared" si="182"/>
        <v>0</v>
      </c>
      <c r="U213" s="115">
        <f t="shared" si="183"/>
        <v>0</v>
      </c>
      <c r="V213" s="76">
        <f t="shared" si="188"/>
        <v>0</v>
      </c>
      <c r="W213" s="116">
        <f t="shared" si="184"/>
        <v>0</v>
      </c>
      <c r="X213" s="116">
        <f t="shared" si="185"/>
        <v>0</v>
      </c>
      <c r="Y213" s="116">
        <f t="shared" si="186"/>
        <v>0</v>
      </c>
      <c r="Z213" s="116">
        <f t="shared" si="187"/>
        <v>0</v>
      </c>
    </row>
    <row r="214" hidden="1">
      <c r="A214" s="77"/>
      <c r="B214" s="78"/>
      <c r="C214" s="54"/>
      <c r="D214" s="21"/>
      <c r="E214" s="21"/>
      <c r="F214" s="18">
        <v>2026</v>
      </c>
      <c r="G214" s="93">
        <f t="shared" si="144"/>
        <v>0</v>
      </c>
      <c r="H214" s="114">
        <f t="shared" si="172"/>
        <v>0</v>
      </c>
      <c r="I214" s="114">
        <f t="shared" si="173"/>
        <v>0</v>
      </c>
      <c r="J214" s="114">
        <f t="shared" si="174"/>
        <v>0</v>
      </c>
      <c r="K214" s="114">
        <f t="shared" si="175"/>
        <v>0</v>
      </c>
      <c r="L214" s="75">
        <f t="shared" si="145"/>
        <v>0</v>
      </c>
      <c r="M214" s="115">
        <f t="shared" si="176"/>
        <v>0</v>
      </c>
      <c r="N214" s="115">
        <f t="shared" si="177"/>
        <v>0</v>
      </c>
      <c r="O214" s="115">
        <f t="shared" si="178"/>
        <v>0</v>
      </c>
      <c r="P214" s="115">
        <f t="shared" si="179"/>
        <v>0</v>
      </c>
      <c r="Q214" s="75">
        <f t="shared" si="146"/>
        <v>0</v>
      </c>
      <c r="R214" s="115">
        <f t="shared" si="180"/>
        <v>0</v>
      </c>
      <c r="S214" s="115">
        <f t="shared" si="181"/>
        <v>0</v>
      </c>
      <c r="T214" s="115">
        <f t="shared" si="182"/>
        <v>0</v>
      </c>
      <c r="U214" s="115">
        <f t="shared" si="183"/>
        <v>0</v>
      </c>
      <c r="V214" s="76">
        <f t="shared" si="188"/>
        <v>0</v>
      </c>
      <c r="W214" s="116">
        <f t="shared" si="184"/>
        <v>0</v>
      </c>
      <c r="X214" s="116">
        <f t="shared" si="185"/>
        <v>0</v>
      </c>
      <c r="Y214" s="116">
        <f t="shared" si="186"/>
        <v>0</v>
      </c>
      <c r="Z214" s="116">
        <f t="shared" si="187"/>
        <v>0</v>
      </c>
    </row>
    <row r="215" hidden="1">
      <c r="A215" s="77"/>
      <c r="B215" s="55" t="s">
        <v>21</v>
      </c>
      <c r="C215" s="55"/>
      <c r="D215" s="55"/>
      <c r="E215" s="55"/>
      <c r="F215" s="56"/>
      <c r="G215" s="75">
        <f t="shared" si="144"/>
        <v>0</v>
      </c>
      <c r="H215" s="75">
        <f>SUM(H208:H214)</f>
        <v>0</v>
      </c>
      <c r="I215" s="75">
        <f>SUM(I208:I214)</f>
        <v>0</v>
      </c>
      <c r="J215" s="75">
        <f>SUM(J208:J214)</f>
        <v>0</v>
      </c>
      <c r="K215" s="75">
        <f>SUM(K208:K214)</f>
        <v>0</v>
      </c>
      <c r="L215" s="75">
        <f t="shared" si="145"/>
        <v>0</v>
      </c>
      <c r="M215" s="75">
        <f>SUM(M208:M214)</f>
        <v>0</v>
      </c>
      <c r="N215" s="75">
        <f>SUM(N208:N214)</f>
        <v>0</v>
      </c>
      <c r="O215" s="75">
        <f>SUM(O208:O214)</f>
        <v>0</v>
      </c>
      <c r="P215" s="75">
        <f>SUM(P208:P214)</f>
        <v>0</v>
      </c>
      <c r="Q215" s="75">
        <f t="shared" si="146"/>
        <v>0</v>
      </c>
      <c r="R215" s="75">
        <f>SUM(R208:R214)</f>
        <v>0</v>
      </c>
      <c r="S215" s="75">
        <f>SUM(S208:S214)</f>
        <v>0</v>
      </c>
      <c r="T215" s="75">
        <f>SUM(T208:T214)</f>
        <v>0</v>
      </c>
      <c r="U215" s="75">
        <f>SUM(U208:U214)</f>
        <v>0</v>
      </c>
      <c r="V215" s="76">
        <f t="shared" ref="V215:V258" si="189">SUM(W215:Z215)</f>
        <v>0</v>
      </c>
      <c r="W215" s="43">
        <f>SUM(W208:W214)</f>
        <v>0</v>
      </c>
      <c r="X215" s="43">
        <f>SUM(X208:X214)</f>
        <v>0</v>
      </c>
      <c r="Y215" s="43">
        <f>SUM(Y208:Y214)</f>
        <v>0</v>
      </c>
      <c r="Z215" s="43">
        <f>SUM(Z208:Z214)</f>
        <v>0</v>
      </c>
    </row>
    <row r="216" hidden="1">
      <c r="A216" s="60"/>
      <c r="B216" s="67" t="s">
        <v>60</v>
      </c>
      <c r="C216" s="39" t="s">
        <v>61</v>
      </c>
      <c r="D216" s="21">
        <v>2021</v>
      </c>
      <c r="E216" s="21">
        <v>2026</v>
      </c>
      <c r="F216" s="18">
        <v>2020</v>
      </c>
      <c r="G216" s="72">
        <f t="shared" si="144"/>
        <v>0</v>
      </c>
      <c r="H216" s="72"/>
      <c r="I216" s="72"/>
      <c r="J216" s="72">
        <v>0</v>
      </c>
      <c r="K216" s="72"/>
      <c r="L216" s="73">
        <f t="shared" si="145"/>
        <v>0</v>
      </c>
      <c r="M216" s="73"/>
      <c r="N216" s="73"/>
      <c r="O216" s="73">
        <v>0</v>
      </c>
      <c r="P216" s="73"/>
      <c r="Q216" s="73">
        <f t="shared" si="146"/>
        <v>0</v>
      </c>
      <c r="R216" s="73"/>
      <c r="S216" s="73"/>
      <c r="T216" s="73">
        <v>0</v>
      </c>
      <c r="U216" s="73"/>
      <c r="V216" s="74">
        <f t="shared" si="189"/>
        <v>0</v>
      </c>
      <c r="W216" s="66"/>
      <c r="X216" s="66"/>
      <c r="Y216" s="66">
        <v>0</v>
      </c>
      <c r="Z216" s="66"/>
    </row>
    <row r="217" hidden="1">
      <c r="A217" s="60"/>
      <c r="B217" s="67"/>
      <c r="C217" s="44"/>
      <c r="D217" s="21"/>
      <c r="E217" s="21"/>
      <c r="F217" s="18">
        <v>2021</v>
      </c>
      <c r="G217" s="72">
        <f t="shared" si="144"/>
        <v>0</v>
      </c>
      <c r="H217" s="72"/>
      <c r="I217" s="72"/>
      <c r="J217" s="72">
        <f t="shared" ref="J217:J220" si="190">J216*1.04</f>
        <v>0</v>
      </c>
      <c r="K217" s="72"/>
      <c r="L217" s="73">
        <f t="shared" si="145"/>
        <v>0</v>
      </c>
      <c r="M217" s="73"/>
      <c r="N217" s="73"/>
      <c r="O217" s="73">
        <f t="shared" ref="O217:O220" si="191">O216*1.04</f>
        <v>0</v>
      </c>
      <c r="P217" s="73"/>
      <c r="Q217" s="73">
        <f t="shared" si="146"/>
        <v>0</v>
      </c>
      <c r="R217" s="73"/>
      <c r="S217" s="73"/>
      <c r="T217" s="73">
        <f t="shared" ref="T217:T220" si="192">T216*1.04</f>
        <v>0</v>
      </c>
      <c r="U217" s="73"/>
      <c r="V217" s="74">
        <f t="shared" si="189"/>
        <v>0</v>
      </c>
      <c r="W217" s="66"/>
      <c r="X217" s="66"/>
      <c r="Y217" s="66">
        <f t="shared" ref="Y217:Y220" si="193">Y216*1.04</f>
        <v>0</v>
      </c>
      <c r="Z217" s="66"/>
    </row>
    <row r="218" hidden="1">
      <c r="A218" s="60"/>
      <c r="B218" s="67"/>
      <c r="C218" s="44"/>
      <c r="D218" s="21"/>
      <c r="E218" s="21"/>
      <c r="F218" s="18">
        <v>2022</v>
      </c>
      <c r="G218" s="72">
        <f t="shared" si="144"/>
        <v>0</v>
      </c>
      <c r="H218" s="72"/>
      <c r="I218" s="72"/>
      <c r="J218" s="72">
        <f t="shared" si="190"/>
        <v>0</v>
      </c>
      <c r="K218" s="72"/>
      <c r="L218" s="73">
        <f t="shared" si="145"/>
        <v>0</v>
      </c>
      <c r="M218" s="73"/>
      <c r="N218" s="73"/>
      <c r="O218" s="73">
        <f t="shared" si="191"/>
        <v>0</v>
      </c>
      <c r="P218" s="73"/>
      <c r="Q218" s="73">
        <f t="shared" si="146"/>
        <v>0</v>
      </c>
      <c r="R218" s="73"/>
      <c r="S218" s="73"/>
      <c r="T218" s="73">
        <f t="shared" si="192"/>
        <v>0</v>
      </c>
      <c r="U218" s="73"/>
      <c r="V218" s="74">
        <f t="shared" si="189"/>
        <v>0</v>
      </c>
      <c r="W218" s="66"/>
      <c r="X218" s="66"/>
      <c r="Y218" s="66">
        <f t="shared" si="193"/>
        <v>0</v>
      </c>
      <c r="Z218" s="66"/>
    </row>
    <row r="219" hidden="1">
      <c r="A219" s="60"/>
      <c r="B219" s="67"/>
      <c r="C219" s="44"/>
      <c r="D219" s="21"/>
      <c r="E219" s="21"/>
      <c r="F219" s="18">
        <v>2023</v>
      </c>
      <c r="G219" s="72">
        <f t="shared" si="144"/>
        <v>0</v>
      </c>
      <c r="H219" s="72"/>
      <c r="I219" s="72"/>
      <c r="J219" s="72">
        <f t="shared" si="190"/>
        <v>0</v>
      </c>
      <c r="K219" s="72"/>
      <c r="L219" s="73">
        <f t="shared" si="145"/>
        <v>0</v>
      </c>
      <c r="M219" s="73"/>
      <c r="N219" s="73"/>
      <c r="O219" s="73">
        <f t="shared" si="191"/>
        <v>0</v>
      </c>
      <c r="P219" s="73"/>
      <c r="Q219" s="73">
        <f t="shared" si="146"/>
        <v>0</v>
      </c>
      <c r="R219" s="73"/>
      <c r="S219" s="73"/>
      <c r="T219" s="73">
        <f t="shared" si="192"/>
        <v>0</v>
      </c>
      <c r="U219" s="73"/>
      <c r="V219" s="74">
        <f t="shared" si="189"/>
        <v>0</v>
      </c>
      <c r="W219" s="66"/>
      <c r="X219" s="66"/>
      <c r="Y219" s="66">
        <f t="shared" si="193"/>
        <v>0</v>
      </c>
      <c r="Z219" s="66"/>
    </row>
    <row r="220" hidden="1">
      <c r="A220" s="60"/>
      <c r="B220" s="67"/>
      <c r="C220" s="44"/>
      <c r="D220" s="21"/>
      <c r="E220" s="21"/>
      <c r="F220" s="18">
        <v>2024</v>
      </c>
      <c r="G220" s="72">
        <f t="shared" si="144"/>
        <v>0</v>
      </c>
      <c r="H220" s="72"/>
      <c r="I220" s="72"/>
      <c r="J220" s="72">
        <f t="shared" si="190"/>
        <v>0</v>
      </c>
      <c r="K220" s="72"/>
      <c r="L220" s="73">
        <f t="shared" si="145"/>
        <v>0</v>
      </c>
      <c r="M220" s="73"/>
      <c r="N220" s="73"/>
      <c r="O220" s="73">
        <f t="shared" si="191"/>
        <v>0</v>
      </c>
      <c r="P220" s="73"/>
      <c r="Q220" s="73">
        <f t="shared" si="146"/>
        <v>0</v>
      </c>
      <c r="R220" s="73"/>
      <c r="S220" s="73"/>
      <c r="T220" s="73">
        <f t="shared" si="192"/>
        <v>0</v>
      </c>
      <c r="U220" s="73"/>
      <c r="V220" s="74">
        <f t="shared" si="189"/>
        <v>0</v>
      </c>
      <c r="W220" s="66"/>
      <c r="X220" s="66"/>
      <c r="Y220" s="66">
        <f t="shared" si="193"/>
        <v>0</v>
      </c>
      <c r="Z220" s="66"/>
    </row>
    <row r="221" hidden="1">
      <c r="A221" s="60"/>
      <c r="B221" s="67"/>
      <c r="C221" s="44"/>
      <c r="D221" s="21"/>
      <c r="E221" s="21"/>
      <c r="F221" s="18">
        <v>2025</v>
      </c>
      <c r="G221" s="72">
        <f t="shared" si="144"/>
        <v>0</v>
      </c>
      <c r="H221" s="72"/>
      <c r="I221" s="72"/>
      <c r="J221" s="72">
        <f t="shared" ref="J221:J222" si="194">J219*1.04</f>
        <v>0</v>
      </c>
      <c r="K221" s="72"/>
      <c r="L221" s="73">
        <f t="shared" si="145"/>
        <v>0</v>
      </c>
      <c r="M221" s="73"/>
      <c r="N221" s="73"/>
      <c r="O221" s="73">
        <f t="shared" ref="O221:O222" si="195">O219*1.04</f>
        <v>0</v>
      </c>
      <c r="P221" s="73"/>
      <c r="Q221" s="73">
        <f t="shared" si="146"/>
        <v>0</v>
      </c>
      <c r="R221" s="73"/>
      <c r="S221" s="73"/>
      <c r="T221" s="73">
        <f t="shared" ref="T221:T222" si="196">T219*1.04</f>
        <v>0</v>
      </c>
      <c r="U221" s="73"/>
      <c r="V221" s="74">
        <f t="shared" si="189"/>
        <v>0</v>
      </c>
      <c r="W221" s="66"/>
      <c r="X221" s="66"/>
      <c r="Y221" s="66">
        <f t="shared" ref="Y221:Y222" si="197">Y219*1.04</f>
        <v>0</v>
      </c>
      <c r="Z221" s="66"/>
    </row>
    <row r="222" hidden="1">
      <c r="A222" s="60"/>
      <c r="B222" s="67"/>
      <c r="C222" s="54"/>
      <c r="D222" s="21"/>
      <c r="E222" s="21"/>
      <c r="F222" s="18">
        <v>2026</v>
      </c>
      <c r="G222" s="72">
        <f t="shared" si="144"/>
        <v>0</v>
      </c>
      <c r="H222" s="72"/>
      <c r="I222" s="72"/>
      <c r="J222" s="72">
        <f t="shared" si="194"/>
        <v>0</v>
      </c>
      <c r="K222" s="72"/>
      <c r="L222" s="73">
        <f t="shared" si="145"/>
        <v>0</v>
      </c>
      <c r="M222" s="73"/>
      <c r="N222" s="73"/>
      <c r="O222" s="73">
        <f t="shared" si="195"/>
        <v>0</v>
      </c>
      <c r="P222" s="73"/>
      <c r="Q222" s="73">
        <f t="shared" si="146"/>
        <v>0</v>
      </c>
      <c r="R222" s="73"/>
      <c r="S222" s="73"/>
      <c r="T222" s="73">
        <f t="shared" si="196"/>
        <v>0</v>
      </c>
      <c r="U222" s="73"/>
      <c r="V222" s="74">
        <f t="shared" si="189"/>
        <v>0</v>
      </c>
      <c r="W222" s="66"/>
      <c r="X222" s="66"/>
      <c r="Y222" s="66">
        <f t="shared" si="197"/>
        <v>0</v>
      </c>
      <c r="Z222" s="66"/>
    </row>
    <row r="223" hidden="1">
      <c r="A223" s="60"/>
      <c r="B223" s="55" t="s">
        <v>21</v>
      </c>
      <c r="C223" s="55"/>
      <c r="D223" s="55"/>
      <c r="E223" s="55"/>
      <c r="F223" s="56"/>
      <c r="G223" s="75">
        <f t="shared" si="144"/>
        <v>0</v>
      </c>
      <c r="H223" s="75">
        <f>SUM(H216:H222)</f>
        <v>0</v>
      </c>
      <c r="I223" s="75">
        <f>SUM(I216:I222)</f>
        <v>0</v>
      </c>
      <c r="J223" s="75">
        <f>SUM(J216:J222)</f>
        <v>0</v>
      </c>
      <c r="K223" s="75">
        <f>SUM(K216:K222)</f>
        <v>0</v>
      </c>
      <c r="L223" s="75">
        <f t="shared" si="145"/>
        <v>0</v>
      </c>
      <c r="M223" s="75">
        <f>SUM(M216:M222)</f>
        <v>0</v>
      </c>
      <c r="N223" s="75">
        <f>SUM(N216:N222)</f>
        <v>0</v>
      </c>
      <c r="O223" s="75">
        <f>SUM(O216:O222)</f>
        <v>0</v>
      </c>
      <c r="P223" s="75">
        <f>SUM(P216:P222)</f>
        <v>0</v>
      </c>
      <c r="Q223" s="75">
        <f t="shared" si="146"/>
        <v>0</v>
      </c>
      <c r="R223" s="75">
        <f>SUM(R216:R222)</f>
        <v>0</v>
      </c>
      <c r="S223" s="75">
        <f>SUM(S216:S222)</f>
        <v>0</v>
      </c>
      <c r="T223" s="75">
        <f>SUM(T216:T222)</f>
        <v>0</v>
      </c>
      <c r="U223" s="75">
        <f>SUM(U216:U222)</f>
        <v>0</v>
      </c>
      <c r="V223" s="76">
        <f t="shared" si="189"/>
        <v>0</v>
      </c>
      <c r="W223" s="43">
        <f>SUM(W216:W222)</f>
        <v>0</v>
      </c>
      <c r="X223" s="43">
        <f>SUM(X216:X222)</f>
        <v>0</v>
      </c>
      <c r="Y223" s="43">
        <f>SUM(Y216:Y222)</f>
        <v>0</v>
      </c>
      <c r="Z223" s="43">
        <f>SUM(Z216:Z222)</f>
        <v>0</v>
      </c>
    </row>
    <row r="224" hidden="1">
      <c r="A224" s="60"/>
      <c r="B224" s="67" t="s">
        <v>62</v>
      </c>
      <c r="C224" s="39" t="s">
        <v>20</v>
      </c>
      <c r="D224" s="21">
        <v>2021</v>
      </c>
      <c r="E224" s="21">
        <v>2026</v>
      </c>
      <c r="F224" s="18">
        <v>2020</v>
      </c>
      <c r="G224" s="72">
        <f t="shared" si="144"/>
        <v>0</v>
      </c>
      <c r="H224" s="72"/>
      <c r="I224" s="72"/>
      <c r="J224" s="72">
        <v>0</v>
      </c>
      <c r="K224" s="72"/>
      <c r="L224" s="73">
        <f t="shared" si="145"/>
        <v>0</v>
      </c>
      <c r="M224" s="73"/>
      <c r="N224" s="73"/>
      <c r="O224" s="73">
        <v>0</v>
      </c>
      <c r="P224" s="73"/>
      <c r="Q224" s="73">
        <f t="shared" si="146"/>
        <v>0</v>
      </c>
      <c r="R224" s="73"/>
      <c r="S224" s="73"/>
      <c r="T224" s="73">
        <v>0</v>
      </c>
      <c r="U224" s="73"/>
      <c r="V224" s="74">
        <f t="shared" si="189"/>
        <v>0</v>
      </c>
      <c r="W224" s="66"/>
      <c r="X224" s="66"/>
      <c r="Y224" s="66">
        <v>0</v>
      </c>
      <c r="Z224" s="66"/>
    </row>
    <row r="225" hidden="1">
      <c r="A225" s="60"/>
      <c r="B225" s="67"/>
      <c r="C225" s="44"/>
      <c r="D225" s="21"/>
      <c r="E225" s="21"/>
      <c r="F225" s="18">
        <v>2021</v>
      </c>
      <c r="G225" s="72">
        <f t="shared" si="144"/>
        <v>0</v>
      </c>
      <c r="H225" s="72"/>
      <c r="I225" s="72"/>
      <c r="J225" s="72">
        <f t="shared" ref="J225:J228" si="198">J224*1.04</f>
        <v>0</v>
      </c>
      <c r="K225" s="72"/>
      <c r="L225" s="73">
        <f t="shared" si="145"/>
        <v>0</v>
      </c>
      <c r="M225" s="73"/>
      <c r="N225" s="73"/>
      <c r="O225" s="73">
        <f t="shared" ref="O225:O228" si="199">O224*1.04</f>
        <v>0</v>
      </c>
      <c r="P225" s="73"/>
      <c r="Q225" s="73">
        <f t="shared" si="146"/>
        <v>0</v>
      </c>
      <c r="R225" s="73"/>
      <c r="S225" s="73"/>
      <c r="T225" s="73">
        <f t="shared" ref="T225:T228" si="200">T224*1.04</f>
        <v>0</v>
      </c>
      <c r="U225" s="73"/>
      <c r="V225" s="74">
        <f t="shared" si="189"/>
        <v>0</v>
      </c>
      <c r="W225" s="66"/>
      <c r="X225" s="66"/>
      <c r="Y225" s="66">
        <f t="shared" ref="Y225:Y228" si="201">Y224*1.04</f>
        <v>0</v>
      </c>
      <c r="Z225" s="66"/>
    </row>
    <row r="226" hidden="1">
      <c r="A226" s="60"/>
      <c r="B226" s="67"/>
      <c r="C226" s="44"/>
      <c r="D226" s="21"/>
      <c r="E226" s="21"/>
      <c r="F226" s="18">
        <v>2022</v>
      </c>
      <c r="G226" s="72">
        <f t="shared" si="144"/>
        <v>0</v>
      </c>
      <c r="H226" s="72"/>
      <c r="I226" s="72"/>
      <c r="J226" s="72">
        <f t="shared" si="198"/>
        <v>0</v>
      </c>
      <c r="K226" s="72"/>
      <c r="L226" s="73">
        <f t="shared" si="145"/>
        <v>0</v>
      </c>
      <c r="M226" s="73"/>
      <c r="N226" s="73"/>
      <c r="O226" s="73">
        <f t="shared" si="199"/>
        <v>0</v>
      </c>
      <c r="P226" s="73"/>
      <c r="Q226" s="73">
        <f t="shared" si="146"/>
        <v>0</v>
      </c>
      <c r="R226" s="73"/>
      <c r="S226" s="73"/>
      <c r="T226" s="73">
        <f t="shared" si="200"/>
        <v>0</v>
      </c>
      <c r="U226" s="73"/>
      <c r="V226" s="74">
        <f t="shared" si="189"/>
        <v>0</v>
      </c>
      <c r="W226" s="66"/>
      <c r="X226" s="66"/>
      <c r="Y226" s="66">
        <f t="shared" si="201"/>
        <v>0</v>
      </c>
      <c r="Z226" s="66"/>
    </row>
    <row r="227" hidden="1">
      <c r="A227" s="60"/>
      <c r="B227" s="67"/>
      <c r="C227" s="44"/>
      <c r="D227" s="21"/>
      <c r="E227" s="21"/>
      <c r="F227" s="18">
        <v>2023</v>
      </c>
      <c r="G227" s="72">
        <f t="shared" si="144"/>
        <v>0</v>
      </c>
      <c r="H227" s="72"/>
      <c r="I227" s="72"/>
      <c r="J227" s="72">
        <f t="shared" si="198"/>
        <v>0</v>
      </c>
      <c r="K227" s="72"/>
      <c r="L227" s="73">
        <f t="shared" si="145"/>
        <v>0</v>
      </c>
      <c r="M227" s="73"/>
      <c r="N227" s="73"/>
      <c r="O227" s="73">
        <f t="shared" si="199"/>
        <v>0</v>
      </c>
      <c r="P227" s="73"/>
      <c r="Q227" s="73">
        <f t="shared" si="146"/>
        <v>0</v>
      </c>
      <c r="R227" s="73"/>
      <c r="S227" s="73"/>
      <c r="T227" s="73">
        <f t="shared" si="200"/>
        <v>0</v>
      </c>
      <c r="U227" s="73"/>
      <c r="V227" s="74">
        <f t="shared" si="189"/>
        <v>0</v>
      </c>
      <c r="W227" s="66"/>
      <c r="X227" s="66"/>
      <c r="Y227" s="66">
        <f t="shared" si="201"/>
        <v>0</v>
      </c>
      <c r="Z227" s="66"/>
    </row>
    <row r="228" ht="50.25" customHeight="1">
      <c r="A228" s="60"/>
      <c r="B228" s="67"/>
      <c r="C228" s="44"/>
      <c r="D228" s="21"/>
      <c r="E228" s="21"/>
      <c r="F228" s="18">
        <v>2024</v>
      </c>
      <c r="G228" s="72">
        <f t="shared" si="144"/>
        <v>0</v>
      </c>
      <c r="H228" s="72"/>
      <c r="I228" s="72"/>
      <c r="J228" s="72">
        <f t="shared" si="198"/>
        <v>0</v>
      </c>
      <c r="K228" s="72"/>
      <c r="L228" s="73">
        <f t="shared" si="145"/>
        <v>0</v>
      </c>
      <c r="M228" s="73"/>
      <c r="N228" s="73"/>
      <c r="O228" s="73">
        <f t="shared" si="199"/>
        <v>0</v>
      </c>
      <c r="P228" s="73"/>
      <c r="Q228" s="73">
        <f t="shared" si="146"/>
        <v>0</v>
      </c>
      <c r="R228" s="73"/>
      <c r="S228" s="73"/>
      <c r="T228" s="73">
        <f t="shared" si="200"/>
        <v>0</v>
      </c>
      <c r="U228" s="73"/>
      <c r="V228" s="74">
        <f t="shared" si="189"/>
        <v>0</v>
      </c>
      <c r="W228" s="66"/>
      <c r="X228" s="66"/>
      <c r="Y228" s="66">
        <f t="shared" si="201"/>
        <v>0</v>
      </c>
      <c r="Z228" s="66"/>
    </row>
    <row r="229" ht="15" hidden="1" customHeight="1">
      <c r="A229" s="60"/>
      <c r="B229" s="67"/>
      <c r="C229" s="44"/>
      <c r="D229" s="21"/>
      <c r="E229" s="21"/>
      <c r="F229" s="18">
        <v>2025</v>
      </c>
      <c r="G229" s="72">
        <f t="shared" si="144"/>
        <v>0</v>
      </c>
      <c r="H229" s="72"/>
      <c r="I229" s="72"/>
      <c r="J229" s="72">
        <f t="shared" ref="J229:J230" si="202">J227*1.04</f>
        <v>0</v>
      </c>
      <c r="K229" s="72"/>
      <c r="L229" s="73">
        <f t="shared" si="145"/>
        <v>0</v>
      </c>
      <c r="M229" s="73"/>
      <c r="N229" s="73"/>
      <c r="O229" s="73">
        <f t="shared" ref="O229:O230" si="203">O227*1.04</f>
        <v>0</v>
      </c>
      <c r="P229" s="73"/>
      <c r="Q229" s="73">
        <f t="shared" si="146"/>
        <v>0</v>
      </c>
      <c r="R229" s="73"/>
      <c r="S229" s="73"/>
      <c r="T229" s="73">
        <f t="shared" ref="T229:T230" si="204">T227*1.04</f>
        <v>0</v>
      </c>
      <c r="U229" s="73"/>
      <c r="V229" s="74">
        <f t="shared" si="189"/>
        <v>0</v>
      </c>
      <c r="W229" s="66"/>
      <c r="X229" s="66"/>
      <c r="Y229" s="66">
        <f t="shared" ref="Y229:Y230" si="205">Y227*1.04</f>
        <v>0</v>
      </c>
      <c r="Z229" s="66"/>
    </row>
    <row r="230" ht="15" hidden="1" customHeight="1">
      <c r="A230" s="60"/>
      <c r="B230" s="67"/>
      <c r="C230" s="54"/>
      <c r="D230" s="21"/>
      <c r="E230" s="21"/>
      <c r="F230" s="18">
        <v>2026</v>
      </c>
      <c r="G230" s="72">
        <f t="shared" si="144"/>
        <v>0</v>
      </c>
      <c r="H230" s="72"/>
      <c r="I230" s="72"/>
      <c r="J230" s="72">
        <f t="shared" si="202"/>
        <v>0</v>
      </c>
      <c r="K230" s="72"/>
      <c r="L230" s="73">
        <f t="shared" si="145"/>
        <v>0</v>
      </c>
      <c r="M230" s="73"/>
      <c r="N230" s="73"/>
      <c r="O230" s="73">
        <f t="shared" si="203"/>
        <v>0</v>
      </c>
      <c r="P230" s="73"/>
      <c r="Q230" s="73">
        <f t="shared" si="146"/>
        <v>0</v>
      </c>
      <c r="R230" s="73"/>
      <c r="S230" s="73"/>
      <c r="T230" s="73">
        <f t="shared" si="204"/>
        <v>0</v>
      </c>
      <c r="U230" s="73"/>
      <c r="V230" s="74">
        <f t="shared" si="189"/>
        <v>0</v>
      </c>
      <c r="W230" s="66"/>
      <c r="X230" s="66"/>
      <c r="Y230" s="66">
        <f t="shared" si="205"/>
        <v>0</v>
      </c>
      <c r="Z230" s="66"/>
    </row>
    <row r="231" hidden="1">
      <c r="A231" s="60"/>
      <c r="B231" s="55" t="s">
        <v>21</v>
      </c>
      <c r="C231" s="55"/>
      <c r="D231" s="55"/>
      <c r="E231" s="55"/>
      <c r="F231" s="56"/>
      <c r="G231" s="75">
        <f t="shared" si="144"/>
        <v>0</v>
      </c>
      <c r="H231" s="75">
        <f>SUM(H224:H230)</f>
        <v>0</v>
      </c>
      <c r="I231" s="75">
        <f>SUM(I224:I230)</f>
        <v>0</v>
      </c>
      <c r="J231" s="75">
        <f>SUM(J224:J230)</f>
        <v>0</v>
      </c>
      <c r="K231" s="75">
        <f>SUM(K224:K230)</f>
        <v>0</v>
      </c>
      <c r="L231" s="75">
        <f t="shared" si="145"/>
        <v>0</v>
      </c>
      <c r="M231" s="75">
        <f>SUM(M224:M230)</f>
        <v>0</v>
      </c>
      <c r="N231" s="75">
        <f>SUM(N224:N230)</f>
        <v>0</v>
      </c>
      <c r="O231" s="75">
        <f>SUM(O224:O230)</f>
        <v>0</v>
      </c>
      <c r="P231" s="75">
        <f>SUM(P224:P230)</f>
        <v>0</v>
      </c>
      <c r="Q231" s="75">
        <f t="shared" si="146"/>
        <v>0</v>
      </c>
      <c r="R231" s="75">
        <f>SUM(R224:R230)</f>
        <v>0</v>
      </c>
      <c r="S231" s="75">
        <f>SUM(S224:S230)</f>
        <v>0</v>
      </c>
      <c r="T231" s="75">
        <f>SUM(T224:T230)</f>
        <v>0</v>
      </c>
      <c r="U231" s="75">
        <f>SUM(U224:U230)</f>
        <v>0</v>
      </c>
      <c r="V231" s="76">
        <f t="shared" si="189"/>
        <v>0</v>
      </c>
      <c r="W231" s="43">
        <f>SUM(W224:W230)</f>
        <v>0</v>
      </c>
      <c r="X231" s="43">
        <f>SUM(X224:X230)</f>
        <v>0</v>
      </c>
      <c r="Y231" s="43">
        <f>SUM(Y224:Y230)</f>
        <v>0</v>
      </c>
      <c r="Z231" s="43">
        <f>SUM(Z224:Z230)</f>
        <v>0</v>
      </c>
    </row>
    <row r="232" ht="14.25" hidden="1" customHeight="1">
      <c r="A232" s="77">
        <v>6</v>
      </c>
      <c r="B232" s="78" t="s">
        <v>63</v>
      </c>
      <c r="C232" s="39" t="s">
        <v>64</v>
      </c>
      <c r="D232" s="21">
        <v>2021</v>
      </c>
      <c r="E232" s="21">
        <v>2026</v>
      </c>
      <c r="F232" s="21">
        <v>2020</v>
      </c>
      <c r="G232" s="40">
        <f t="shared" si="144"/>
        <v>1359.2280000000001</v>
      </c>
      <c r="H232" s="85">
        <f t="shared" ref="H232:H238" si="206">H240+H248</f>
        <v>0</v>
      </c>
      <c r="I232" s="87">
        <f t="shared" ref="I232:I238" si="207">I240+I248</f>
        <v>0</v>
      </c>
      <c r="J232" s="85">
        <f t="shared" ref="J232:J238" si="208">J240+J248</f>
        <v>1359.2280000000001</v>
      </c>
      <c r="K232" s="85">
        <f t="shared" ref="K232:K233" si="209">K240+K248</f>
        <v>0</v>
      </c>
      <c r="L232" s="117">
        <f t="shared" si="145"/>
        <v>1359.2280000000001</v>
      </c>
      <c r="M232" s="86">
        <f t="shared" ref="M232:M238" si="210">M240+M248</f>
        <v>0</v>
      </c>
      <c r="N232" s="86">
        <f t="shared" ref="N232:N238" si="211">N240+N248</f>
        <v>0</v>
      </c>
      <c r="O232" s="86">
        <f t="shared" ref="O232:O238" si="212">O240+O248</f>
        <v>1359.2280000000001</v>
      </c>
      <c r="P232" s="86">
        <f t="shared" ref="P232:P233" si="213">P240+P248</f>
        <v>0</v>
      </c>
      <c r="Q232" s="117">
        <f t="shared" si="146"/>
        <v>1359.2280000000001</v>
      </c>
      <c r="R232" s="86">
        <f t="shared" ref="R232:R238" si="214">R240+R248</f>
        <v>0</v>
      </c>
      <c r="S232" s="86">
        <f t="shared" ref="S232:S238" si="215">S240+S248</f>
        <v>0</v>
      </c>
      <c r="T232" s="86">
        <f t="shared" ref="T232:T238" si="216">T240+T248</f>
        <v>1359.2280000000001</v>
      </c>
      <c r="U232" s="86">
        <f t="shared" ref="U232:U233" si="217">U240+U248</f>
        <v>0</v>
      </c>
      <c r="V232" s="43">
        <f t="shared" si="189"/>
        <v>1359.2280000000001</v>
      </c>
      <c r="W232" s="66">
        <f t="shared" ref="W232:W238" si="218">W240+W248</f>
        <v>0</v>
      </c>
      <c r="X232" s="66">
        <f t="shared" ref="X232:X238" si="219">X240+X248</f>
        <v>0</v>
      </c>
      <c r="Y232" s="66">
        <f t="shared" ref="Y232:Y238" si="220">Y240+Y248</f>
        <v>1359.2280000000001</v>
      </c>
      <c r="Z232" s="66">
        <f t="shared" ref="Z232:Z233" si="221">Z240+Z248</f>
        <v>0</v>
      </c>
    </row>
    <row r="233" hidden="1">
      <c r="A233" s="77"/>
      <c r="B233" s="78"/>
      <c r="C233" s="44"/>
      <c r="D233" s="21"/>
      <c r="E233" s="21"/>
      <c r="F233" s="21">
        <v>2021</v>
      </c>
      <c r="G233" s="41">
        <f t="shared" si="144"/>
        <v>2349.3209999999999</v>
      </c>
      <c r="H233" s="87">
        <f t="shared" si="206"/>
        <v>0</v>
      </c>
      <c r="I233" s="90">
        <f t="shared" si="207"/>
        <v>0</v>
      </c>
      <c r="J233" s="87">
        <f t="shared" si="208"/>
        <v>2349.3209999999999</v>
      </c>
      <c r="K233" s="87">
        <f t="shared" si="209"/>
        <v>0</v>
      </c>
      <c r="L233" s="43">
        <f t="shared" si="145"/>
        <v>2349.3209999999999</v>
      </c>
      <c r="M233" s="66">
        <f t="shared" si="210"/>
        <v>0</v>
      </c>
      <c r="N233" s="66">
        <f t="shared" si="211"/>
        <v>0</v>
      </c>
      <c r="O233" s="66">
        <f t="shared" si="212"/>
        <v>2349.3209999999999</v>
      </c>
      <c r="P233" s="66">
        <f t="shared" si="213"/>
        <v>0</v>
      </c>
      <c r="Q233" s="43">
        <f t="shared" si="146"/>
        <v>2327.0329999999999</v>
      </c>
      <c r="R233" s="66">
        <f t="shared" si="214"/>
        <v>0</v>
      </c>
      <c r="S233" s="66">
        <f t="shared" si="215"/>
        <v>0</v>
      </c>
      <c r="T233" s="66">
        <f t="shared" si="216"/>
        <v>2327.0329999999999</v>
      </c>
      <c r="U233" s="66">
        <f t="shared" si="217"/>
        <v>0</v>
      </c>
      <c r="V233" s="43">
        <f t="shared" si="189"/>
        <v>2327.0329999999999</v>
      </c>
      <c r="W233" s="66">
        <f t="shared" si="218"/>
        <v>0</v>
      </c>
      <c r="X233" s="66">
        <f t="shared" si="219"/>
        <v>0</v>
      </c>
      <c r="Y233" s="66">
        <f t="shared" si="220"/>
        <v>2327.0329999999999</v>
      </c>
      <c r="Z233" s="66">
        <f t="shared" si="221"/>
        <v>0</v>
      </c>
    </row>
    <row r="234" hidden="1">
      <c r="A234" s="77"/>
      <c r="B234" s="78"/>
      <c r="C234" s="44"/>
      <c r="D234" s="21"/>
      <c r="E234" s="21"/>
      <c r="F234" s="21">
        <v>2022</v>
      </c>
      <c r="G234" s="40">
        <f t="shared" si="144"/>
        <v>4882.9059999999999</v>
      </c>
      <c r="H234" s="90">
        <f t="shared" si="206"/>
        <v>0</v>
      </c>
      <c r="I234" s="87">
        <f t="shared" si="207"/>
        <v>0</v>
      </c>
      <c r="J234" s="90">
        <f t="shared" si="208"/>
        <v>4882.9059999999999</v>
      </c>
      <c r="K234" s="90"/>
      <c r="L234" s="43">
        <f t="shared" si="145"/>
        <v>4882.9059999999999</v>
      </c>
      <c r="M234" s="66">
        <f t="shared" si="210"/>
        <v>0</v>
      </c>
      <c r="N234" s="66">
        <f t="shared" si="211"/>
        <v>0</v>
      </c>
      <c r="O234" s="66">
        <f t="shared" si="212"/>
        <v>4882.9059999999999</v>
      </c>
      <c r="P234" s="66"/>
      <c r="Q234" s="43">
        <f t="shared" si="146"/>
        <v>4882.9059999999999</v>
      </c>
      <c r="R234" s="66">
        <f t="shared" si="214"/>
        <v>0</v>
      </c>
      <c r="S234" s="66">
        <f t="shared" si="215"/>
        <v>0</v>
      </c>
      <c r="T234" s="66">
        <f t="shared" si="216"/>
        <v>4882.9059999999999</v>
      </c>
      <c r="U234" s="66"/>
      <c r="V234" s="43">
        <f t="shared" si="189"/>
        <v>4882.9059999999999</v>
      </c>
      <c r="W234" s="66">
        <f t="shared" si="218"/>
        <v>0</v>
      </c>
      <c r="X234" s="66">
        <f t="shared" si="219"/>
        <v>0</v>
      </c>
      <c r="Y234" s="66">
        <f t="shared" si="220"/>
        <v>4882.9059999999999</v>
      </c>
      <c r="Z234" s="66"/>
    </row>
    <row r="235" ht="21" hidden="1" customHeight="1">
      <c r="A235" s="77"/>
      <c r="B235" s="78"/>
      <c r="C235" s="44"/>
      <c r="D235" s="21"/>
      <c r="E235" s="21"/>
      <c r="F235" s="21">
        <v>2023</v>
      </c>
      <c r="G235" s="118">
        <f t="shared" si="144"/>
        <v>2342.5999999999999</v>
      </c>
      <c r="H235" s="87">
        <f t="shared" si="206"/>
        <v>0</v>
      </c>
      <c r="I235" s="102">
        <f t="shared" si="207"/>
        <v>0</v>
      </c>
      <c r="J235" s="87">
        <f t="shared" si="208"/>
        <v>2342.5999999999999</v>
      </c>
      <c r="K235" s="87"/>
      <c r="L235" s="43">
        <f t="shared" si="145"/>
        <v>2342.5999999999999</v>
      </c>
      <c r="M235" s="66">
        <f t="shared" si="210"/>
        <v>0</v>
      </c>
      <c r="N235" s="66">
        <f t="shared" si="211"/>
        <v>0</v>
      </c>
      <c r="O235" s="66">
        <f t="shared" si="212"/>
        <v>2342.5999999999999</v>
      </c>
      <c r="P235" s="66"/>
      <c r="Q235" s="43">
        <f t="shared" si="146"/>
        <v>2342.5207999999998</v>
      </c>
      <c r="R235" s="66">
        <f t="shared" si="214"/>
        <v>0</v>
      </c>
      <c r="S235" s="66">
        <f t="shared" si="215"/>
        <v>0</v>
      </c>
      <c r="T235" s="66">
        <f t="shared" si="216"/>
        <v>2342.5207999999998</v>
      </c>
      <c r="U235" s="66"/>
      <c r="V235" s="43">
        <f t="shared" si="189"/>
        <v>2342.5207999999998</v>
      </c>
      <c r="W235" s="66">
        <f t="shared" si="218"/>
        <v>0</v>
      </c>
      <c r="X235" s="66">
        <f t="shared" si="219"/>
        <v>0</v>
      </c>
      <c r="Y235" s="66">
        <f t="shared" si="220"/>
        <v>2342.5207999999998</v>
      </c>
      <c r="Z235" s="66"/>
    </row>
    <row r="236" ht="28.5" customHeight="1">
      <c r="A236" s="77"/>
      <c r="B236" s="78"/>
      <c r="C236" s="44"/>
      <c r="D236" s="21"/>
      <c r="E236" s="21"/>
      <c r="F236" s="18">
        <v>2024</v>
      </c>
      <c r="G236" s="93">
        <f t="shared" si="144"/>
        <v>10104</v>
      </c>
      <c r="H236" s="88">
        <f t="shared" si="206"/>
        <v>0</v>
      </c>
      <c r="I236" s="72">
        <f t="shared" si="207"/>
        <v>0</v>
      </c>
      <c r="J236" s="89">
        <f t="shared" si="208"/>
        <v>10104</v>
      </c>
      <c r="K236" s="90"/>
      <c r="L236" s="43">
        <f t="shared" si="145"/>
        <v>11178.6</v>
      </c>
      <c r="M236" s="66">
        <f t="shared" si="210"/>
        <v>0</v>
      </c>
      <c r="N236" s="66">
        <f t="shared" si="211"/>
        <v>0</v>
      </c>
      <c r="O236" s="66">
        <f t="shared" si="212"/>
        <v>11178.6</v>
      </c>
      <c r="P236" s="66"/>
      <c r="Q236" s="43">
        <f t="shared" si="146"/>
        <v>8499.5660000000007</v>
      </c>
      <c r="R236" s="66">
        <f t="shared" si="214"/>
        <v>0</v>
      </c>
      <c r="S236" s="66">
        <f t="shared" si="215"/>
        <v>0</v>
      </c>
      <c r="T236" s="66">
        <f t="shared" si="216"/>
        <v>8499.5660000000007</v>
      </c>
      <c r="U236" s="66"/>
      <c r="V236" s="43">
        <f t="shared" si="189"/>
        <v>8499.5660000000007</v>
      </c>
      <c r="W236" s="66">
        <f t="shared" si="218"/>
        <v>0</v>
      </c>
      <c r="X236" s="66">
        <f t="shared" si="219"/>
        <v>0</v>
      </c>
      <c r="Y236" s="66">
        <f t="shared" si="220"/>
        <v>8499.5660000000007</v>
      </c>
      <c r="Z236" s="66"/>
    </row>
    <row r="237" hidden="1">
      <c r="A237" s="77"/>
      <c r="B237" s="78"/>
      <c r="C237" s="44"/>
      <c r="D237" s="21"/>
      <c r="E237" s="21"/>
      <c r="F237" s="18">
        <v>2025</v>
      </c>
      <c r="G237" s="93">
        <f t="shared" si="144"/>
        <v>2400</v>
      </c>
      <c r="H237" s="87">
        <f t="shared" si="206"/>
        <v>0</v>
      </c>
      <c r="I237" s="72">
        <f t="shared" si="207"/>
        <v>0</v>
      </c>
      <c r="J237" s="87">
        <f t="shared" si="208"/>
        <v>2400</v>
      </c>
      <c r="K237" s="87"/>
      <c r="L237" s="43">
        <f t="shared" si="145"/>
        <v>2400</v>
      </c>
      <c r="M237" s="66">
        <f t="shared" si="210"/>
        <v>0</v>
      </c>
      <c r="N237" s="66">
        <f t="shared" si="211"/>
        <v>0</v>
      </c>
      <c r="O237" s="66">
        <f t="shared" si="212"/>
        <v>2400</v>
      </c>
      <c r="P237" s="66"/>
      <c r="Q237" s="43">
        <f t="shared" si="146"/>
        <v>0</v>
      </c>
      <c r="R237" s="66">
        <f t="shared" si="214"/>
        <v>0</v>
      </c>
      <c r="S237" s="66">
        <f t="shared" si="215"/>
        <v>0</v>
      </c>
      <c r="T237" s="66">
        <f t="shared" si="216"/>
        <v>0</v>
      </c>
      <c r="U237" s="66"/>
      <c r="V237" s="43">
        <f t="shared" si="189"/>
        <v>0</v>
      </c>
      <c r="W237" s="66">
        <f t="shared" si="218"/>
        <v>0</v>
      </c>
      <c r="X237" s="66">
        <f t="shared" si="219"/>
        <v>0</v>
      </c>
      <c r="Y237" s="66">
        <f t="shared" si="220"/>
        <v>0</v>
      </c>
      <c r="Z237" s="66"/>
    </row>
    <row r="238" hidden="1">
      <c r="A238" s="77"/>
      <c r="B238" s="78"/>
      <c r="C238" s="54"/>
      <c r="D238" s="21"/>
      <c r="E238" s="21"/>
      <c r="F238" s="18">
        <v>2026</v>
      </c>
      <c r="G238" s="93">
        <f t="shared" si="144"/>
        <v>2400</v>
      </c>
      <c r="H238" s="88">
        <f t="shared" si="206"/>
        <v>0</v>
      </c>
      <c r="I238" s="72">
        <f t="shared" si="207"/>
        <v>0</v>
      </c>
      <c r="J238" s="89">
        <f t="shared" si="208"/>
        <v>2400</v>
      </c>
      <c r="K238" s="90"/>
      <c r="L238" s="43">
        <f t="shared" si="145"/>
        <v>2400</v>
      </c>
      <c r="M238" s="66">
        <f t="shared" si="210"/>
        <v>0</v>
      </c>
      <c r="N238" s="66">
        <f t="shared" si="211"/>
        <v>0</v>
      </c>
      <c r="O238" s="66">
        <f t="shared" si="212"/>
        <v>2400</v>
      </c>
      <c r="P238" s="66"/>
      <c r="Q238" s="43">
        <f t="shared" si="146"/>
        <v>0</v>
      </c>
      <c r="R238" s="66">
        <f t="shared" si="214"/>
        <v>0</v>
      </c>
      <c r="S238" s="66">
        <f t="shared" si="215"/>
        <v>0</v>
      </c>
      <c r="T238" s="66">
        <f t="shared" si="216"/>
        <v>0</v>
      </c>
      <c r="U238" s="66"/>
      <c r="V238" s="43">
        <f t="shared" si="189"/>
        <v>0</v>
      </c>
      <c r="W238" s="66">
        <f t="shared" si="218"/>
        <v>0</v>
      </c>
      <c r="X238" s="66">
        <f t="shared" si="219"/>
        <v>0</v>
      </c>
      <c r="Y238" s="66">
        <f t="shared" si="220"/>
        <v>0</v>
      </c>
      <c r="Z238" s="66"/>
    </row>
    <row r="239" hidden="1">
      <c r="A239" s="77"/>
      <c r="B239" s="55" t="s">
        <v>21</v>
      </c>
      <c r="C239" s="55"/>
      <c r="D239" s="55"/>
      <c r="E239" s="55"/>
      <c r="F239" s="56"/>
      <c r="G239" s="75">
        <f t="shared" si="144"/>
        <v>25838.055</v>
      </c>
      <c r="H239" s="91">
        <f>SUM(H232:H238)</f>
        <v>0</v>
      </c>
      <c r="I239" s="75">
        <f>SUM(I232:I238)</f>
        <v>0</v>
      </c>
      <c r="J239" s="91">
        <f>SUM(J232:J238)</f>
        <v>25838.055</v>
      </c>
      <c r="K239" s="91">
        <f>SUM(K232:K238)</f>
        <v>0</v>
      </c>
      <c r="L239" s="43">
        <f t="shared" si="145"/>
        <v>26912.654999999999</v>
      </c>
      <c r="M239" s="43">
        <f>SUM(M232:M238)</f>
        <v>0</v>
      </c>
      <c r="N239" s="43">
        <f>SUM(N232:N238)</f>
        <v>0</v>
      </c>
      <c r="O239" s="43">
        <f>SUM(O232:O238)</f>
        <v>26912.654999999999</v>
      </c>
      <c r="P239" s="43">
        <f>SUM(P232:P238)</f>
        <v>0</v>
      </c>
      <c r="Q239" s="43">
        <f t="shared" si="146"/>
        <v>19411.253799999999</v>
      </c>
      <c r="R239" s="43">
        <f>SUM(R232:R238)</f>
        <v>0</v>
      </c>
      <c r="S239" s="43">
        <f>SUM(S232:S238)</f>
        <v>0</v>
      </c>
      <c r="T239" s="43">
        <f>SUM(T232:T238)</f>
        <v>19411.253799999999</v>
      </c>
      <c r="U239" s="43">
        <f>SUM(U232:U238)</f>
        <v>0</v>
      </c>
      <c r="V239" s="43">
        <f t="shared" si="189"/>
        <v>19411.253799999999</v>
      </c>
      <c r="W239" s="43">
        <f>SUM(W232:W238)</f>
        <v>0</v>
      </c>
      <c r="X239" s="43">
        <f>SUM(X232:X238)</f>
        <v>0</v>
      </c>
      <c r="Y239" s="43">
        <f>SUM(Y232:Y238)</f>
        <v>19411.253799999999</v>
      </c>
      <c r="Z239" s="43">
        <f>SUM(Z232:Z238)</f>
        <v>0</v>
      </c>
    </row>
    <row r="240" hidden="1">
      <c r="A240" s="60" t="s">
        <v>65</v>
      </c>
      <c r="B240" s="67" t="s">
        <v>66</v>
      </c>
      <c r="C240" s="39" t="s">
        <v>20</v>
      </c>
      <c r="D240" s="21">
        <v>2021</v>
      </c>
      <c r="E240" s="21">
        <v>2026</v>
      </c>
      <c r="F240" s="18">
        <v>2020</v>
      </c>
      <c r="G240" s="72">
        <f t="shared" ref="G240:G303" si="222">SUM(H240:K240)</f>
        <v>1359.2280000000001</v>
      </c>
      <c r="H240" s="88"/>
      <c r="I240" s="72"/>
      <c r="J240" s="89">
        <v>1359.2280000000001</v>
      </c>
      <c r="K240" s="90"/>
      <c r="L240" s="66">
        <f t="shared" ref="L240:L303" si="223">SUM(M240:P240)</f>
        <v>1359.2280000000001</v>
      </c>
      <c r="M240" s="66"/>
      <c r="N240" s="66"/>
      <c r="O240" s="66">
        <v>1359.2280000000001</v>
      </c>
      <c r="P240" s="66"/>
      <c r="Q240" s="66">
        <f t="shared" ref="Q240:Q303" si="224">SUM(R240:U240)</f>
        <v>1359.2280000000001</v>
      </c>
      <c r="R240" s="66"/>
      <c r="S240" s="66"/>
      <c r="T240" s="66">
        <v>1359.2280000000001</v>
      </c>
      <c r="U240" s="66"/>
      <c r="V240" s="66">
        <f t="shared" si="189"/>
        <v>1359.2280000000001</v>
      </c>
      <c r="W240" s="66"/>
      <c r="X240" s="66"/>
      <c r="Y240" s="66">
        <v>1359.2280000000001</v>
      </c>
      <c r="Z240" s="66"/>
    </row>
    <row r="241" hidden="1">
      <c r="A241" s="60"/>
      <c r="B241" s="67"/>
      <c r="C241" s="44"/>
      <c r="D241" s="21"/>
      <c r="E241" s="21"/>
      <c r="F241" s="18">
        <v>2021</v>
      </c>
      <c r="G241" s="72">
        <f t="shared" si="222"/>
        <v>2349.3209999999999</v>
      </c>
      <c r="H241" s="87"/>
      <c r="I241" s="72"/>
      <c r="J241" s="87">
        <v>2349.3209999999999</v>
      </c>
      <c r="K241" s="87"/>
      <c r="L241" s="66">
        <f t="shared" si="223"/>
        <v>2349.3209999999999</v>
      </c>
      <c r="M241" s="66"/>
      <c r="N241" s="66"/>
      <c r="O241" s="66">
        <v>2349.3209999999999</v>
      </c>
      <c r="P241" s="66"/>
      <c r="Q241" s="66">
        <f t="shared" si="224"/>
        <v>2327.0329999999999</v>
      </c>
      <c r="R241" s="66"/>
      <c r="S241" s="66"/>
      <c r="T241" s="66">
        <v>2327.0329999999999</v>
      </c>
      <c r="U241" s="66"/>
      <c r="V241" s="66">
        <f t="shared" si="189"/>
        <v>2327.0329999999999</v>
      </c>
      <c r="W241" s="66"/>
      <c r="X241" s="66"/>
      <c r="Y241" s="66">
        <v>2327.0329999999999</v>
      </c>
      <c r="Z241" s="66"/>
    </row>
    <row r="242" hidden="1">
      <c r="A242" s="60"/>
      <c r="B242" s="67"/>
      <c r="C242" s="44"/>
      <c r="D242" s="21"/>
      <c r="E242" s="21"/>
      <c r="F242" s="18">
        <v>2022</v>
      </c>
      <c r="G242" s="72">
        <f t="shared" si="222"/>
        <v>4837.5060000000003</v>
      </c>
      <c r="H242" s="88"/>
      <c r="I242" s="72"/>
      <c r="J242" s="101">
        <v>4837.5060000000003</v>
      </c>
      <c r="K242" s="102"/>
      <c r="L242" s="103">
        <f t="shared" si="223"/>
        <v>4837.5060000000003</v>
      </c>
      <c r="M242" s="103"/>
      <c r="N242" s="103"/>
      <c r="O242" s="103">
        <v>4837.5060000000003</v>
      </c>
      <c r="P242" s="103"/>
      <c r="Q242" s="103">
        <f t="shared" si="224"/>
        <v>4837.5060000000003</v>
      </c>
      <c r="R242" s="103"/>
      <c r="S242" s="103"/>
      <c r="T242" s="103">
        <v>4837.5060000000003</v>
      </c>
      <c r="U242" s="66"/>
      <c r="V242" s="66">
        <f t="shared" si="189"/>
        <v>4837.5060000000003</v>
      </c>
      <c r="W242" s="66"/>
      <c r="X242" s="66"/>
      <c r="Y242" s="66">
        <v>4837.5060000000003</v>
      </c>
      <c r="Z242" s="66"/>
    </row>
    <row r="243" ht="12.75" hidden="1">
      <c r="A243" s="60"/>
      <c r="B243" s="67"/>
      <c r="C243" s="44"/>
      <c r="D243" s="21"/>
      <c r="E243" s="21"/>
      <c r="F243" s="9">
        <v>2023</v>
      </c>
      <c r="G243" s="119">
        <f t="shared" si="222"/>
        <v>2342.5999999999999</v>
      </c>
      <c r="H243" s="120"/>
      <c r="I243" s="121"/>
      <c r="J243" s="119">
        <v>2342.5999999999999</v>
      </c>
      <c r="K243" s="121"/>
      <c r="L243" s="122">
        <f t="shared" si="223"/>
        <v>2342.5999999999999</v>
      </c>
      <c r="M243" s="123"/>
      <c r="N243" s="123"/>
      <c r="O243" s="122">
        <v>2342.5999999999999</v>
      </c>
      <c r="P243" s="123"/>
      <c r="Q243" s="122">
        <f t="shared" si="224"/>
        <v>2342.5207999999998</v>
      </c>
      <c r="R243" s="123"/>
      <c r="S243" s="123"/>
      <c r="T243" s="122">
        <v>2342.5207999999998</v>
      </c>
      <c r="U243" s="124"/>
      <c r="V243" s="125">
        <f t="shared" si="189"/>
        <v>2342.5207999999998</v>
      </c>
      <c r="W243" s="126"/>
      <c r="X243" s="126"/>
      <c r="Y243" s="125">
        <v>2342.5207999999998</v>
      </c>
      <c r="Z243" s="66"/>
    </row>
    <row r="244" ht="30.75" customHeight="1">
      <c r="A244" s="60"/>
      <c r="B244" s="67"/>
      <c r="C244" s="44"/>
      <c r="D244" s="21"/>
      <c r="E244" s="21"/>
      <c r="F244" s="18">
        <v>2024</v>
      </c>
      <c r="G244" s="72">
        <f t="shared" si="222"/>
        <v>10104</v>
      </c>
      <c r="H244" s="88"/>
      <c r="I244" s="72"/>
      <c r="J244" s="72">
        <v>10104</v>
      </c>
      <c r="K244" s="72"/>
      <c r="L244" s="73">
        <f t="shared" si="223"/>
        <v>11178.6</v>
      </c>
      <c r="M244" s="73"/>
      <c r="N244" s="73"/>
      <c r="O244" s="73">
        <v>11178.6</v>
      </c>
      <c r="P244" s="73"/>
      <c r="Q244" s="73">
        <f t="shared" si="224"/>
        <v>8499.5660000000007</v>
      </c>
      <c r="R244" s="73"/>
      <c r="S244" s="73"/>
      <c r="T244" s="73">
        <v>8499.5660000000007</v>
      </c>
      <c r="U244" s="74"/>
      <c r="V244" s="66">
        <f t="shared" si="189"/>
        <v>8499.5660000000007</v>
      </c>
      <c r="W244" s="66"/>
      <c r="X244" s="66"/>
      <c r="Y244" s="66">
        <v>8499.5660000000007</v>
      </c>
      <c r="Z244" s="66"/>
    </row>
    <row r="245" hidden="1">
      <c r="A245" s="60"/>
      <c r="B245" s="67"/>
      <c r="C245" s="44"/>
      <c r="D245" s="21"/>
      <c r="E245" s="21"/>
      <c r="F245" s="18">
        <v>2025</v>
      </c>
      <c r="G245" s="72">
        <f t="shared" si="222"/>
        <v>2400</v>
      </c>
      <c r="H245" s="87"/>
      <c r="I245" s="72"/>
      <c r="J245" s="72">
        <v>2400</v>
      </c>
      <c r="K245" s="72"/>
      <c r="L245" s="73">
        <f t="shared" si="223"/>
        <v>2400</v>
      </c>
      <c r="M245" s="73"/>
      <c r="N245" s="73"/>
      <c r="O245" s="73">
        <v>2400</v>
      </c>
      <c r="P245" s="73"/>
      <c r="Q245" s="73">
        <f t="shared" si="224"/>
        <v>0</v>
      </c>
      <c r="R245" s="73"/>
      <c r="S245" s="73"/>
      <c r="T245" s="73"/>
      <c r="U245" s="74"/>
      <c r="V245" s="66">
        <f t="shared" si="189"/>
        <v>0</v>
      </c>
      <c r="W245" s="66"/>
      <c r="X245" s="66"/>
      <c r="Y245" s="66"/>
      <c r="Z245" s="66"/>
    </row>
    <row r="246" hidden="1">
      <c r="A246" s="60"/>
      <c r="B246" s="67"/>
      <c r="C246" s="54"/>
      <c r="D246" s="21"/>
      <c r="E246" s="21"/>
      <c r="F246" s="18">
        <v>2026</v>
      </c>
      <c r="G246" s="72">
        <f t="shared" si="222"/>
        <v>2400</v>
      </c>
      <c r="H246" s="88"/>
      <c r="I246" s="72"/>
      <c r="J246" s="72">
        <v>2400</v>
      </c>
      <c r="K246" s="72"/>
      <c r="L246" s="73">
        <f t="shared" si="223"/>
        <v>2400</v>
      </c>
      <c r="M246" s="73"/>
      <c r="N246" s="73"/>
      <c r="O246" s="73">
        <v>2400</v>
      </c>
      <c r="P246" s="73"/>
      <c r="Q246" s="73">
        <f t="shared" si="224"/>
        <v>0</v>
      </c>
      <c r="R246" s="73"/>
      <c r="S246" s="73"/>
      <c r="T246" s="73"/>
      <c r="U246" s="74"/>
      <c r="V246" s="66">
        <f t="shared" si="189"/>
        <v>0</v>
      </c>
      <c r="W246" s="66"/>
      <c r="X246" s="66"/>
      <c r="Y246" s="66"/>
      <c r="Z246" s="66"/>
    </row>
    <row r="247" hidden="1">
      <c r="A247" s="60"/>
      <c r="B247" s="55" t="s">
        <v>21</v>
      </c>
      <c r="C247" s="55"/>
      <c r="D247" s="55"/>
      <c r="E247" s="55"/>
      <c r="F247" s="56"/>
      <c r="G247" s="75">
        <f t="shared" si="222"/>
        <v>25792.654999999999</v>
      </c>
      <c r="H247" s="91">
        <f>SUM(H240:H246)</f>
        <v>0</v>
      </c>
      <c r="I247" s="75">
        <f>SUM(I240:I246)</f>
        <v>0</v>
      </c>
      <c r="J247" s="75">
        <f>SUM(J240:J246)</f>
        <v>25792.654999999999</v>
      </c>
      <c r="K247" s="75">
        <f>SUM(K240:K246)</f>
        <v>0</v>
      </c>
      <c r="L247" s="75">
        <f t="shared" si="223"/>
        <v>26867.255000000001</v>
      </c>
      <c r="M247" s="75">
        <f>SUM(M240:M246)</f>
        <v>0</v>
      </c>
      <c r="N247" s="75">
        <f>SUM(N240:N246)</f>
        <v>0</v>
      </c>
      <c r="O247" s="75">
        <f>SUM(O240:O246)</f>
        <v>26867.255000000001</v>
      </c>
      <c r="P247" s="75">
        <f>SUM(P240:P246)</f>
        <v>0</v>
      </c>
      <c r="Q247" s="75">
        <f t="shared" si="224"/>
        <v>19365.853800000001</v>
      </c>
      <c r="R247" s="75">
        <f>SUM(R240:R246)</f>
        <v>0</v>
      </c>
      <c r="S247" s="75">
        <f>SUM(S240:S246)</f>
        <v>0</v>
      </c>
      <c r="T247" s="75">
        <f>SUM(T240:T246)</f>
        <v>19365.853800000001</v>
      </c>
      <c r="U247" s="76">
        <f>SUM(U240:U246)</f>
        <v>0</v>
      </c>
      <c r="V247" s="43">
        <f t="shared" si="189"/>
        <v>19365.853800000001</v>
      </c>
      <c r="W247" s="43">
        <f>SUM(W240:W246)</f>
        <v>0</v>
      </c>
      <c r="X247" s="43">
        <f>SUM(X240:X246)</f>
        <v>0</v>
      </c>
      <c r="Y247" s="43">
        <f>SUM(Y240:Y246)</f>
        <v>19365.853800000001</v>
      </c>
      <c r="Z247" s="43">
        <f>SUM(Z240:Z246)</f>
        <v>0</v>
      </c>
    </row>
    <row r="248" hidden="1">
      <c r="A248" s="60" t="s">
        <v>67</v>
      </c>
      <c r="B248" s="67" t="s">
        <v>63</v>
      </c>
      <c r="C248" s="39" t="s">
        <v>61</v>
      </c>
      <c r="D248" s="21">
        <v>2021</v>
      </c>
      <c r="E248" s="21">
        <v>2026</v>
      </c>
      <c r="F248" s="18">
        <v>2020</v>
      </c>
      <c r="G248" s="72">
        <f t="shared" si="222"/>
        <v>0</v>
      </c>
      <c r="H248" s="88"/>
      <c r="I248" s="72"/>
      <c r="J248" s="72">
        <v>0</v>
      </c>
      <c r="K248" s="72"/>
      <c r="L248" s="73">
        <f t="shared" si="223"/>
        <v>0</v>
      </c>
      <c r="M248" s="73"/>
      <c r="N248" s="73"/>
      <c r="O248" s="73">
        <v>0</v>
      </c>
      <c r="P248" s="73"/>
      <c r="Q248" s="73">
        <f t="shared" si="224"/>
        <v>0</v>
      </c>
      <c r="R248" s="73"/>
      <c r="S248" s="73"/>
      <c r="T248" s="73">
        <v>0</v>
      </c>
      <c r="U248" s="74"/>
      <c r="V248" s="66">
        <f t="shared" si="189"/>
        <v>0</v>
      </c>
      <c r="W248" s="66"/>
      <c r="X248" s="66"/>
      <c r="Y248" s="66">
        <v>0</v>
      </c>
      <c r="Z248" s="66"/>
    </row>
    <row r="249" hidden="1">
      <c r="A249" s="60"/>
      <c r="B249" s="67"/>
      <c r="C249" s="44"/>
      <c r="D249" s="21"/>
      <c r="E249" s="21"/>
      <c r="F249" s="18">
        <v>2021</v>
      </c>
      <c r="G249" s="72">
        <f t="shared" si="222"/>
        <v>0</v>
      </c>
      <c r="H249" s="87"/>
      <c r="I249" s="72"/>
      <c r="J249" s="72">
        <f>J248*1.04</f>
        <v>0</v>
      </c>
      <c r="K249" s="72"/>
      <c r="L249" s="73">
        <f t="shared" si="223"/>
        <v>0</v>
      </c>
      <c r="M249" s="73"/>
      <c r="N249" s="73"/>
      <c r="O249" s="73">
        <f>O248*1.04</f>
        <v>0</v>
      </c>
      <c r="P249" s="73"/>
      <c r="Q249" s="73">
        <f t="shared" si="224"/>
        <v>0</v>
      </c>
      <c r="R249" s="73"/>
      <c r="S249" s="73"/>
      <c r="T249" s="73">
        <f>T248*1.04</f>
        <v>0</v>
      </c>
      <c r="U249" s="74"/>
      <c r="V249" s="66">
        <f t="shared" si="189"/>
        <v>0</v>
      </c>
      <c r="W249" s="66"/>
      <c r="X249" s="66"/>
      <c r="Y249" s="66">
        <f>Y248*1.04</f>
        <v>0</v>
      </c>
      <c r="Z249" s="66"/>
    </row>
    <row r="250" hidden="1">
      <c r="A250" s="60"/>
      <c r="B250" s="67"/>
      <c r="C250" s="44"/>
      <c r="D250" s="21"/>
      <c r="E250" s="21"/>
      <c r="F250" s="18">
        <v>2022</v>
      </c>
      <c r="G250" s="72">
        <f t="shared" si="222"/>
        <v>45.399999999999999</v>
      </c>
      <c r="H250" s="88"/>
      <c r="I250" s="72"/>
      <c r="J250" s="72">
        <v>45.399999999999999</v>
      </c>
      <c r="K250" s="72"/>
      <c r="L250" s="73">
        <f t="shared" si="223"/>
        <v>45.399999999999999</v>
      </c>
      <c r="M250" s="73"/>
      <c r="N250" s="73"/>
      <c r="O250" s="73">
        <v>45.399999999999999</v>
      </c>
      <c r="P250" s="73"/>
      <c r="Q250" s="73">
        <f t="shared" si="224"/>
        <v>45.399999999999999</v>
      </c>
      <c r="R250" s="73"/>
      <c r="S250" s="73"/>
      <c r="T250" s="73">
        <v>45.399999999999999</v>
      </c>
      <c r="U250" s="74"/>
      <c r="V250" s="66">
        <f t="shared" si="189"/>
        <v>45.399999999999999</v>
      </c>
      <c r="W250" s="66"/>
      <c r="X250" s="66"/>
      <c r="Y250" s="66">
        <v>45.399999999999999</v>
      </c>
      <c r="Z250" s="66"/>
    </row>
    <row r="251" hidden="1">
      <c r="A251" s="60"/>
      <c r="B251" s="67"/>
      <c r="C251" s="44"/>
      <c r="D251" s="21"/>
      <c r="E251" s="21"/>
      <c r="F251" s="18">
        <v>2023</v>
      </c>
      <c r="G251" s="72">
        <f t="shared" si="222"/>
        <v>0</v>
      </c>
      <c r="H251" s="87"/>
      <c r="I251" s="72"/>
      <c r="J251" s="72"/>
      <c r="K251" s="72"/>
      <c r="L251" s="73">
        <f t="shared" si="223"/>
        <v>0</v>
      </c>
      <c r="M251" s="73"/>
      <c r="N251" s="73"/>
      <c r="O251" s="73"/>
      <c r="P251" s="73"/>
      <c r="Q251" s="73">
        <f t="shared" si="224"/>
        <v>0</v>
      </c>
      <c r="R251" s="73"/>
      <c r="S251" s="73"/>
      <c r="T251" s="73"/>
      <c r="U251" s="74"/>
      <c r="V251" s="66">
        <f t="shared" si="189"/>
        <v>0</v>
      </c>
      <c r="W251" s="66"/>
      <c r="X251" s="66"/>
      <c r="Y251" s="66"/>
      <c r="Z251" s="66"/>
    </row>
    <row r="252" hidden="1">
      <c r="A252" s="60"/>
      <c r="B252" s="67"/>
      <c r="C252" s="44"/>
      <c r="D252" s="21"/>
      <c r="E252" s="21"/>
      <c r="F252" s="18">
        <v>2024</v>
      </c>
      <c r="G252" s="72">
        <f t="shared" si="222"/>
        <v>0</v>
      </c>
      <c r="H252" s="88"/>
      <c r="I252" s="72"/>
      <c r="J252" s="72"/>
      <c r="K252" s="72"/>
      <c r="L252" s="73">
        <f t="shared" si="223"/>
        <v>0</v>
      </c>
      <c r="M252" s="73"/>
      <c r="N252" s="73"/>
      <c r="O252" s="73"/>
      <c r="P252" s="73"/>
      <c r="Q252" s="73">
        <f t="shared" si="224"/>
        <v>0</v>
      </c>
      <c r="R252" s="73"/>
      <c r="S252" s="73"/>
      <c r="T252" s="73"/>
      <c r="U252" s="74"/>
      <c r="V252" s="66">
        <f t="shared" si="189"/>
        <v>0</v>
      </c>
      <c r="W252" s="66"/>
      <c r="X252" s="66"/>
      <c r="Y252" s="66"/>
      <c r="Z252" s="66"/>
    </row>
    <row r="253" hidden="1">
      <c r="A253" s="60"/>
      <c r="B253" s="67"/>
      <c r="C253" s="44"/>
      <c r="D253" s="21"/>
      <c r="E253" s="21"/>
      <c r="F253" s="18">
        <v>2025</v>
      </c>
      <c r="G253" s="72">
        <f t="shared" si="222"/>
        <v>0</v>
      </c>
      <c r="H253" s="87"/>
      <c r="I253" s="72"/>
      <c r="J253" s="72"/>
      <c r="K253" s="72"/>
      <c r="L253" s="73">
        <f t="shared" si="223"/>
        <v>0</v>
      </c>
      <c r="M253" s="73"/>
      <c r="N253" s="73"/>
      <c r="O253" s="73"/>
      <c r="P253" s="73"/>
      <c r="Q253" s="73">
        <f t="shared" si="224"/>
        <v>0</v>
      </c>
      <c r="R253" s="73"/>
      <c r="S253" s="73"/>
      <c r="T253" s="73"/>
      <c r="U253" s="74"/>
      <c r="V253" s="66">
        <f t="shared" si="189"/>
        <v>0</v>
      </c>
      <c r="W253" s="66"/>
      <c r="X253" s="66"/>
      <c r="Y253" s="66"/>
      <c r="Z253" s="66"/>
    </row>
    <row r="254" hidden="1">
      <c r="A254" s="60"/>
      <c r="B254" s="67"/>
      <c r="C254" s="54"/>
      <c r="D254" s="21"/>
      <c r="E254" s="21"/>
      <c r="F254" s="18">
        <v>2026</v>
      </c>
      <c r="G254" s="72">
        <f t="shared" si="222"/>
        <v>0</v>
      </c>
      <c r="H254" s="88"/>
      <c r="I254" s="72"/>
      <c r="J254" s="72"/>
      <c r="K254" s="72"/>
      <c r="L254" s="73">
        <f t="shared" si="223"/>
        <v>0</v>
      </c>
      <c r="M254" s="73"/>
      <c r="N254" s="73"/>
      <c r="O254" s="73"/>
      <c r="P254" s="73"/>
      <c r="Q254" s="73">
        <f t="shared" si="224"/>
        <v>0</v>
      </c>
      <c r="R254" s="73"/>
      <c r="S254" s="73"/>
      <c r="T254" s="73"/>
      <c r="U254" s="74"/>
      <c r="V254" s="66">
        <f t="shared" si="189"/>
        <v>0</v>
      </c>
      <c r="W254" s="66"/>
      <c r="X254" s="66"/>
      <c r="Y254" s="66"/>
      <c r="Z254" s="66"/>
    </row>
    <row r="255" hidden="1">
      <c r="A255" s="60"/>
      <c r="B255" s="55" t="s">
        <v>21</v>
      </c>
      <c r="C255" s="55"/>
      <c r="D255" s="55"/>
      <c r="E255" s="55"/>
      <c r="F255" s="56"/>
      <c r="G255" s="75">
        <f t="shared" si="222"/>
        <v>45.399999999999999</v>
      </c>
      <c r="H255" s="91">
        <f>SUM(H248:H254)</f>
        <v>0</v>
      </c>
      <c r="I255" s="75">
        <f>SUM(I248:I254)</f>
        <v>0</v>
      </c>
      <c r="J255" s="75">
        <f>SUM(J248:J254)</f>
        <v>45.399999999999999</v>
      </c>
      <c r="K255" s="75">
        <f>SUM(K248:K254)</f>
        <v>0</v>
      </c>
      <c r="L255" s="75">
        <f t="shared" si="223"/>
        <v>45.399999999999999</v>
      </c>
      <c r="M255" s="75">
        <f>SUM(M248:M254)</f>
        <v>0</v>
      </c>
      <c r="N255" s="75">
        <f>SUM(N248:N254)</f>
        <v>0</v>
      </c>
      <c r="O255" s="75">
        <f>SUM(O248:O254)</f>
        <v>45.399999999999999</v>
      </c>
      <c r="P255" s="75">
        <f>SUM(P248:P254)</f>
        <v>0</v>
      </c>
      <c r="Q255" s="75">
        <f t="shared" si="224"/>
        <v>45.399999999999999</v>
      </c>
      <c r="R255" s="75">
        <f>SUM(R248:R254)</f>
        <v>0</v>
      </c>
      <c r="S255" s="75">
        <f>SUM(S248:S254)</f>
        <v>0</v>
      </c>
      <c r="T255" s="75">
        <f>SUM(T248:T254)</f>
        <v>45.399999999999999</v>
      </c>
      <c r="U255" s="76">
        <f>SUM(U248:U254)</f>
        <v>0</v>
      </c>
      <c r="V255" s="43">
        <f t="shared" si="189"/>
        <v>45.399999999999999</v>
      </c>
      <c r="W255" s="43">
        <f>SUM(W248:W254)</f>
        <v>0</v>
      </c>
      <c r="X255" s="43">
        <f>SUM(X248:X254)</f>
        <v>0</v>
      </c>
      <c r="Y255" s="43">
        <f>SUM(Y248:Y254)</f>
        <v>45.399999999999999</v>
      </c>
      <c r="Z255" s="43">
        <f>SUM(Z248:Z254)</f>
        <v>0</v>
      </c>
    </row>
    <row r="256" hidden="1">
      <c r="A256" s="127"/>
      <c r="B256" s="78" t="s">
        <v>68</v>
      </c>
      <c r="C256" s="128" t="s">
        <v>64</v>
      </c>
      <c r="D256" s="21">
        <v>2021</v>
      </c>
      <c r="E256" s="21">
        <v>2026</v>
      </c>
      <c r="F256" s="18">
        <v>2020</v>
      </c>
      <c r="G256" s="93">
        <f t="shared" si="222"/>
        <v>5394.3000000000002</v>
      </c>
      <c r="H256" s="92">
        <f t="shared" ref="H256:H262" si="225">H264+H304+H344+H360</f>
        <v>0</v>
      </c>
      <c r="I256" s="93">
        <f t="shared" ref="I256:I262" si="226">I264+I304+I344+I360</f>
        <v>4837.3000000000002</v>
      </c>
      <c r="J256" s="93">
        <f t="shared" ref="J256:J262" si="227">J264+J304+J344+J360</f>
        <v>557</v>
      </c>
      <c r="K256" s="93">
        <f t="shared" ref="K256:K262" si="228">K264+K304+K344+K360</f>
        <v>0</v>
      </c>
      <c r="L256" s="75">
        <f t="shared" si="223"/>
        <v>5394.3000000000002</v>
      </c>
      <c r="M256" s="75">
        <f t="shared" ref="M256:M262" si="229">M264+M304+M344+M360</f>
        <v>0</v>
      </c>
      <c r="N256" s="75">
        <f t="shared" ref="N256:N262" si="230">N264+N304+N344+N360</f>
        <v>4837.3000000000002</v>
      </c>
      <c r="O256" s="75">
        <f t="shared" ref="O256:O262" si="231">O264+O304+O344+O360</f>
        <v>557</v>
      </c>
      <c r="P256" s="75">
        <f t="shared" ref="P256:P262" si="232">P264+P304+P344+P360</f>
        <v>0</v>
      </c>
      <c r="Q256" s="75">
        <f t="shared" si="224"/>
        <v>5012.0432599999995</v>
      </c>
      <c r="R256" s="75">
        <f t="shared" ref="R256:R262" si="233">R264+R304+R344+R360</f>
        <v>0</v>
      </c>
      <c r="S256" s="75">
        <f t="shared" ref="S256:S262" si="234">S264+S304+S344+S360</f>
        <v>4455.0432599999995</v>
      </c>
      <c r="T256" s="75">
        <f t="shared" ref="T256:T262" si="235">T264+T304+T344+T360</f>
        <v>557</v>
      </c>
      <c r="U256" s="76">
        <f t="shared" ref="U256:U262" si="236">U264+U304+U344+U360</f>
        <v>0</v>
      </c>
      <c r="V256" s="43">
        <f t="shared" si="189"/>
        <v>5012.0432599999995</v>
      </c>
      <c r="W256" s="43">
        <f t="shared" ref="W256:W262" si="237">W264+W304+W344+W360</f>
        <v>0</v>
      </c>
      <c r="X256" s="43">
        <f t="shared" ref="X256:X262" si="238">X264+X304+X344+X360</f>
        <v>4455.0432599999995</v>
      </c>
      <c r="Y256" s="43">
        <f t="shared" ref="Y256:Y262" si="239">Y264+Y304+Y344+Y360</f>
        <v>557</v>
      </c>
      <c r="Z256" s="43">
        <f t="shared" ref="Z256:Z262" si="240">Z264+Z304+Z344+Z360</f>
        <v>0</v>
      </c>
    </row>
    <row r="257" hidden="1">
      <c r="A257" s="127"/>
      <c r="B257" s="78"/>
      <c r="C257" s="128"/>
      <c r="D257" s="21"/>
      <c r="E257" s="21"/>
      <c r="F257" s="18">
        <v>2021</v>
      </c>
      <c r="G257" s="93">
        <f t="shared" si="222"/>
        <v>4839.1700000000001</v>
      </c>
      <c r="H257" s="40">
        <f t="shared" si="225"/>
        <v>0</v>
      </c>
      <c r="I257" s="93">
        <f t="shared" si="226"/>
        <v>4284.8000000000002</v>
      </c>
      <c r="J257" s="93">
        <f t="shared" si="227"/>
        <v>554.37</v>
      </c>
      <c r="K257" s="93">
        <f t="shared" si="228"/>
        <v>0</v>
      </c>
      <c r="L257" s="75">
        <f t="shared" si="223"/>
        <v>4839.1700000000001</v>
      </c>
      <c r="M257" s="75">
        <f t="shared" si="229"/>
        <v>0</v>
      </c>
      <c r="N257" s="75">
        <f t="shared" si="230"/>
        <v>4284.8000000000002</v>
      </c>
      <c r="O257" s="75">
        <f t="shared" si="231"/>
        <v>554.37</v>
      </c>
      <c r="P257" s="75">
        <f t="shared" si="232"/>
        <v>0</v>
      </c>
      <c r="Q257" s="75">
        <f t="shared" si="224"/>
        <v>4524.607</v>
      </c>
      <c r="R257" s="75">
        <f t="shared" si="233"/>
        <v>0</v>
      </c>
      <c r="S257" s="75">
        <f t="shared" si="234"/>
        <v>3972.0739999999996</v>
      </c>
      <c r="T257" s="75">
        <f t="shared" si="235"/>
        <v>552.53300000000002</v>
      </c>
      <c r="U257" s="76">
        <f t="shared" si="236"/>
        <v>0</v>
      </c>
      <c r="V257" s="43">
        <f t="shared" si="189"/>
        <v>4524.607</v>
      </c>
      <c r="W257" s="43">
        <f t="shared" si="237"/>
        <v>0</v>
      </c>
      <c r="X257" s="43">
        <f t="shared" si="238"/>
        <v>3972.0739999999996</v>
      </c>
      <c r="Y257" s="43">
        <f t="shared" si="239"/>
        <v>552.53300000000002</v>
      </c>
      <c r="Z257" s="43">
        <f t="shared" si="240"/>
        <v>0</v>
      </c>
    </row>
    <row r="258" ht="13.5" hidden="1">
      <c r="A258" s="127"/>
      <c r="B258" s="78"/>
      <c r="C258" s="128"/>
      <c r="D258" s="21"/>
      <c r="E258" s="21"/>
      <c r="F258" s="18">
        <v>2022</v>
      </c>
      <c r="G258" s="93">
        <f t="shared" si="222"/>
        <v>4795.7660999999998</v>
      </c>
      <c r="H258" s="92">
        <f t="shared" si="225"/>
        <v>0</v>
      </c>
      <c r="I258" s="93">
        <f t="shared" si="226"/>
        <v>4384</v>
      </c>
      <c r="J258" s="93">
        <f t="shared" si="227"/>
        <v>411.76609999999999</v>
      </c>
      <c r="K258" s="93">
        <f t="shared" si="228"/>
        <v>0</v>
      </c>
      <c r="L258" s="75">
        <f t="shared" si="223"/>
        <v>4795.7660999999998</v>
      </c>
      <c r="M258" s="75">
        <f t="shared" si="229"/>
        <v>0</v>
      </c>
      <c r="N258" s="75">
        <f t="shared" si="230"/>
        <v>4384</v>
      </c>
      <c r="O258" s="75">
        <f t="shared" si="231"/>
        <v>411.76609999999999</v>
      </c>
      <c r="P258" s="75">
        <f t="shared" si="232"/>
        <v>0</v>
      </c>
      <c r="Q258" s="75">
        <f t="shared" si="224"/>
        <v>4795.7660999999998</v>
      </c>
      <c r="R258" s="75">
        <f t="shared" si="233"/>
        <v>0</v>
      </c>
      <c r="S258" s="75">
        <f t="shared" si="234"/>
        <v>4384</v>
      </c>
      <c r="T258" s="75">
        <f t="shared" si="235"/>
        <v>411.76609999999999</v>
      </c>
      <c r="U258" s="76">
        <f t="shared" si="236"/>
        <v>0</v>
      </c>
      <c r="V258" s="43">
        <f t="shared" si="189"/>
        <v>4016.44157</v>
      </c>
      <c r="W258" s="43">
        <f t="shared" si="237"/>
        <v>0</v>
      </c>
      <c r="X258" s="43">
        <f t="shared" si="238"/>
        <v>3604.6754700000001</v>
      </c>
      <c r="Y258" s="43">
        <f t="shared" si="239"/>
        <v>411.76609999999999</v>
      </c>
      <c r="Z258" s="43">
        <f t="shared" si="240"/>
        <v>0</v>
      </c>
      <c r="AA258" s="129">
        <f t="shared" ref="AA258:AA259" si="241">V258/L258*100</f>
        <v>83.749738545422389</v>
      </c>
    </row>
    <row r="259" ht="12.75" hidden="1">
      <c r="A259" s="127"/>
      <c r="B259" s="78"/>
      <c r="C259" s="128"/>
      <c r="D259" s="21"/>
      <c r="E259" s="21"/>
      <c r="F259" s="18">
        <v>2023</v>
      </c>
      <c r="G259" s="93">
        <f t="shared" si="222"/>
        <v>4931.3000000000002</v>
      </c>
      <c r="H259" s="40">
        <f t="shared" si="225"/>
        <v>0</v>
      </c>
      <c r="I259" s="93">
        <f t="shared" si="226"/>
        <v>4483.1000000000004</v>
      </c>
      <c r="J259" s="93">
        <f t="shared" si="227"/>
        <v>448.19999999999999</v>
      </c>
      <c r="K259" s="93">
        <f t="shared" si="228"/>
        <v>0</v>
      </c>
      <c r="L259" s="75">
        <f t="shared" si="223"/>
        <v>4931.3000000000002</v>
      </c>
      <c r="M259" s="75">
        <f t="shared" si="229"/>
        <v>0</v>
      </c>
      <c r="N259" s="75">
        <f t="shared" si="230"/>
        <v>4483.1000000000004</v>
      </c>
      <c r="O259" s="75">
        <f t="shared" si="231"/>
        <v>448.19999999999999</v>
      </c>
      <c r="P259" s="75">
        <f t="shared" si="232"/>
        <v>0</v>
      </c>
      <c r="Q259" s="75">
        <f t="shared" si="224"/>
        <v>4931.2893000000004</v>
      </c>
      <c r="R259" s="75">
        <f t="shared" si="233"/>
        <v>0</v>
      </c>
      <c r="S259" s="75">
        <f t="shared" si="234"/>
        <v>4483.1000000000004</v>
      </c>
      <c r="T259" s="75">
        <f t="shared" si="235"/>
        <v>448.1893</v>
      </c>
      <c r="U259" s="76">
        <f t="shared" si="236"/>
        <v>0</v>
      </c>
      <c r="V259" s="43">
        <f t="shared" ref="V259:V262" si="242">V267+V307+V347+V363</f>
        <v>4931.2893000000004</v>
      </c>
      <c r="W259" s="43">
        <f t="shared" si="237"/>
        <v>0</v>
      </c>
      <c r="X259" s="43">
        <f t="shared" si="238"/>
        <v>4483.1000000000004</v>
      </c>
      <c r="Y259" s="43">
        <f t="shared" si="239"/>
        <v>448.1893</v>
      </c>
      <c r="Z259" s="43">
        <f t="shared" si="240"/>
        <v>0</v>
      </c>
      <c r="AA259" s="129">
        <f t="shared" si="241"/>
        <v>99.999783018676624</v>
      </c>
    </row>
    <row r="260" ht="39" customHeight="1">
      <c r="A260" s="127"/>
      <c r="B260" s="78"/>
      <c r="C260" s="128"/>
      <c r="D260" s="21"/>
      <c r="E260" s="21"/>
      <c r="F260" s="18">
        <v>2024</v>
      </c>
      <c r="G260" s="93">
        <f t="shared" si="222"/>
        <v>6860.3000000000002</v>
      </c>
      <c r="H260" s="92">
        <f t="shared" si="225"/>
        <v>0</v>
      </c>
      <c r="I260" s="93">
        <f t="shared" si="226"/>
        <v>6390</v>
      </c>
      <c r="J260" s="93">
        <f t="shared" si="227"/>
        <v>470.30000000000001</v>
      </c>
      <c r="K260" s="93">
        <f t="shared" si="228"/>
        <v>0</v>
      </c>
      <c r="L260" s="75">
        <f t="shared" si="223"/>
        <v>6860.3000000000002</v>
      </c>
      <c r="M260" s="75">
        <f t="shared" si="229"/>
        <v>0</v>
      </c>
      <c r="N260" s="75">
        <f t="shared" si="230"/>
        <v>6390</v>
      </c>
      <c r="O260" s="75">
        <f t="shared" si="231"/>
        <v>470.30000000000001</v>
      </c>
      <c r="P260" s="75">
        <f t="shared" si="232"/>
        <v>0</v>
      </c>
      <c r="Q260" s="75">
        <f t="shared" si="224"/>
        <v>1327.31988</v>
      </c>
      <c r="R260" s="75">
        <f t="shared" si="233"/>
        <v>0</v>
      </c>
      <c r="S260" s="75">
        <f t="shared" si="234"/>
        <v>1327.31988</v>
      </c>
      <c r="T260" s="75">
        <f t="shared" si="235"/>
        <v>0</v>
      </c>
      <c r="U260" s="76">
        <f t="shared" si="236"/>
        <v>0</v>
      </c>
      <c r="V260" s="43">
        <f t="shared" si="242"/>
        <v>1327.31988</v>
      </c>
      <c r="W260" s="43">
        <f t="shared" si="237"/>
        <v>0</v>
      </c>
      <c r="X260" s="43">
        <f t="shared" si="238"/>
        <v>1327.31988</v>
      </c>
      <c r="Y260" s="43">
        <f t="shared" si="239"/>
        <v>0</v>
      </c>
      <c r="Z260" s="43">
        <f t="shared" si="240"/>
        <v>0</v>
      </c>
      <c r="AB260"/>
    </row>
    <row r="261" hidden="1">
      <c r="A261" s="127"/>
      <c r="B261" s="78"/>
      <c r="C261" s="128"/>
      <c r="D261" s="21"/>
      <c r="E261" s="21"/>
      <c r="F261" s="18">
        <v>2025</v>
      </c>
      <c r="G261" s="93">
        <f t="shared" si="222"/>
        <v>6737.6999999999998</v>
      </c>
      <c r="H261" s="40">
        <f t="shared" si="225"/>
        <v>0</v>
      </c>
      <c r="I261" s="93">
        <f t="shared" si="226"/>
        <v>6315</v>
      </c>
      <c r="J261" s="93">
        <f t="shared" si="227"/>
        <v>422.69999999999999</v>
      </c>
      <c r="K261" s="93">
        <f t="shared" si="228"/>
        <v>0</v>
      </c>
      <c r="L261" s="75">
        <f t="shared" si="223"/>
        <v>6737.6999999999998</v>
      </c>
      <c r="M261" s="75">
        <f t="shared" si="229"/>
        <v>0</v>
      </c>
      <c r="N261" s="75">
        <f t="shared" si="230"/>
        <v>6315</v>
      </c>
      <c r="O261" s="75">
        <f t="shared" si="231"/>
        <v>422.69999999999999</v>
      </c>
      <c r="P261" s="75">
        <f t="shared" si="232"/>
        <v>0</v>
      </c>
      <c r="Q261" s="75">
        <f t="shared" si="224"/>
        <v>0</v>
      </c>
      <c r="R261" s="75">
        <f t="shared" si="233"/>
        <v>0</v>
      </c>
      <c r="S261" s="75">
        <f t="shared" si="234"/>
        <v>0</v>
      </c>
      <c r="T261" s="75">
        <f t="shared" si="235"/>
        <v>0</v>
      </c>
      <c r="U261" s="76">
        <f t="shared" si="236"/>
        <v>0</v>
      </c>
      <c r="V261" s="43">
        <f t="shared" si="242"/>
        <v>0</v>
      </c>
      <c r="W261" s="43">
        <f t="shared" si="237"/>
        <v>0</v>
      </c>
      <c r="X261" s="43">
        <f t="shared" si="238"/>
        <v>0</v>
      </c>
      <c r="Y261" s="43">
        <f t="shared" si="239"/>
        <v>0</v>
      </c>
      <c r="Z261" s="43">
        <f t="shared" si="240"/>
        <v>0</v>
      </c>
    </row>
    <row r="262" hidden="1">
      <c r="A262" s="127"/>
      <c r="B262" s="78"/>
      <c r="C262" s="128"/>
      <c r="D262" s="21"/>
      <c r="E262" s="21"/>
      <c r="F262" s="18">
        <v>2026</v>
      </c>
      <c r="G262" s="93">
        <f t="shared" si="222"/>
        <v>6767.1000000000004</v>
      </c>
      <c r="H262" s="92">
        <f t="shared" si="225"/>
        <v>0</v>
      </c>
      <c r="I262" s="93">
        <f t="shared" si="226"/>
        <v>6315</v>
      </c>
      <c r="J262" s="93">
        <f t="shared" si="227"/>
        <v>452.10000000000002</v>
      </c>
      <c r="K262" s="93">
        <f t="shared" si="228"/>
        <v>0</v>
      </c>
      <c r="L262" s="75">
        <f t="shared" si="223"/>
        <v>6767.1000000000004</v>
      </c>
      <c r="M262" s="75">
        <f t="shared" si="229"/>
        <v>0</v>
      </c>
      <c r="N262" s="75">
        <f t="shared" si="230"/>
        <v>6315</v>
      </c>
      <c r="O262" s="75">
        <f t="shared" si="231"/>
        <v>452.10000000000002</v>
      </c>
      <c r="P262" s="75">
        <f t="shared" si="232"/>
        <v>0</v>
      </c>
      <c r="Q262" s="75">
        <f t="shared" si="224"/>
        <v>0</v>
      </c>
      <c r="R262" s="75">
        <f t="shared" si="233"/>
        <v>0</v>
      </c>
      <c r="S262" s="75">
        <f t="shared" si="234"/>
        <v>0</v>
      </c>
      <c r="T262" s="75">
        <f t="shared" si="235"/>
        <v>0</v>
      </c>
      <c r="U262" s="76">
        <f t="shared" si="236"/>
        <v>0</v>
      </c>
      <c r="V262" s="43">
        <f t="shared" si="242"/>
        <v>0</v>
      </c>
      <c r="W262" s="43">
        <f t="shared" si="237"/>
        <v>0</v>
      </c>
      <c r="X262" s="43">
        <f t="shared" si="238"/>
        <v>0</v>
      </c>
      <c r="Y262" s="43">
        <f t="shared" si="239"/>
        <v>0</v>
      </c>
      <c r="Z262" s="43">
        <f t="shared" si="240"/>
        <v>0</v>
      </c>
    </row>
    <row r="263" s="1" customFormat="1" hidden="1">
      <c r="A263" s="127"/>
      <c r="B263" s="55" t="s">
        <v>21</v>
      </c>
      <c r="C263" s="55"/>
      <c r="D263" s="55"/>
      <c r="E263" s="55"/>
      <c r="F263" s="56"/>
      <c r="G263" s="75">
        <f t="shared" si="222"/>
        <v>40325.636099999996</v>
      </c>
      <c r="H263" s="91">
        <f>SUM(H256:H262)</f>
        <v>0</v>
      </c>
      <c r="I263" s="75">
        <f>SUM(I256:I262)</f>
        <v>37009.199999999997</v>
      </c>
      <c r="J263" s="75">
        <f>SUM(J256:J262)</f>
        <v>3316.4360999999999</v>
      </c>
      <c r="K263" s="75">
        <f>SUM(K256:K262)</f>
        <v>0</v>
      </c>
      <c r="L263" s="75">
        <f t="shared" si="223"/>
        <v>40325.636099999996</v>
      </c>
      <c r="M263" s="75">
        <f>SUM(M256:M262)</f>
        <v>0</v>
      </c>
      <c r="N263" s="75">
        <f>SUM(N256:N262)</f>
        <v>37009.199999999997</v>
      </c>
      <c r="O263" s="75">
        <f>SUM(O256:O262)</f>
        <v>3316.4360999999999</v>
      </c>
      <c r="P263" s="75">
        <f>SUM(P256:P262)</f>
        <v>0</v>
      </c>
      <c r="Q263" s="75">
        <f t="shared" si="224"/>
        <v>20591.025539999995</v>
      </c>
      <c r="R263" s="75">
        <f>SUM(R256:R262)</f>
        <v>0</v>
      </c>
      <c r="S263" s="75">
        <f>SUM(S256:S262)</f>
        <v>18621.537139999997</v>
      </c>
      <c r="T263" s="75">
        <f>SUM(T256:T262)</f>
        <v>1969.4884</v>
      </c>
      <c r="U263" s="76">
        <f>SUM(U256:U262)</f>
        <v>0</v>
      </c>
      <c r="V263" s="43">
        <f t="shared" ref="V263:V266" si="243">SUM(W263:Z263)</f>
        <v>19811.701009999997</v>
      </c>
      <c r="W263" s="43">
        <f>SUM(W256:W262)</f>
        <v>0</v>
      </c>
      <c r="X263" s="43">
        <f>SUM(X256:X262)</f>
        <v>17842.212609999999</v>
      </c>
      <c r="Y263" s="43">
        <f>SUM(Y256:Y262)</f>
        <v>1969.4884</v>
      </c>
      <c r="Z263" s="43">
        <f>SUM(Z256:Z262)</f>
        <v>0</v>
      </c>
    </row>
    <row r="264" ht="13.5" hidden="1">
      <c r="A264" s="130">
        <v>1</v>
      </c>
      <c r="B264" s="131" t="s">
        <v>69</v>
      </c>
      <c r="C264" s="128" t="s">
        <v>64</v>
      </c>
      <c r="D264" s="21">
        <v>2021</v>
      </c>
      <c r="E264" s="21">
        <v>2026</v>
      </c>
      <c r="F264" s="18">
        <v>2020</v>
      </c>
      <c r="G264" s="79">
        <f t="shared" si="222"/>
        <v>236.80016000000001</v>
      </c>
      <c r="H264" s="95">
        <f t="shared" ref="H264:H270" si="244">H272+H280+H288+H296</f>
        <v>0</v>
      </c>
      <c r="I264" s="79">
        <f t="shared" ref="I264:I270" si="245">I272+I280+I288+I296</f>
        <v>0</v>
      </c>
      <c r="J264" s="79">
        <f t="shared" ref="J264:J270" si="246">J272+J280+J288+J296</f>
        <v>236.80016000000001</v>
      </c>
      <c r="K264" s="79">
        <f t="shared" ref="K264:K270" si="247">K272+K280+K288+K296</f>
        <v>0</v>
      </c>
      <c r="L264" s="80">
        <f t="shared" si="223"/>
        <v>236.80016000000001</v>
      </c>
      <c r="M264" s="79">
        <f t="shared" ref="M264:M270" si="248">M272+M280+M288+M296</f>
        <v>0</v>
      </c>
      <c r="N264" s="79">
        <f t="shared" ref="N264:N270" si="249">N272+N280+N288+N296</f>
        <v>0</v>
      </c>
      <c r="O264" s="79">
        <f t="shared" ref="O264:O270" si="250">O272+O280+O288+O296</f>
        <v>236.80016000000001</v>
      </c>
      <c r="P264" s="79">
        <f t="shared" ref="P264:P270" si="251">P272+P280+P288+P296</f>
        <v>0</v>
      </c>
      <c r="Q264" s="80">
        <f t="shared" si="224"/>
        <v>236.80016000000001</v>
      </c>
      <c r="R264" s="79">
        <f t="shared" ref="R264:R270" si="252">R272+R280+R288+R296</f>
        <v>0</v>
      </c>
      <c r="S264" s="79">
        <f t="shared" ref="S264:S270" si="253">S272+S280+S288+S296</f>
        <v>0</v>
      </c>
      <c r="T264" s="79">
        <f t="shared" ref="T264:T270" si="254">T272+T280+T288+T296</f>
        <v>236.80016000000001</v>
      </c>
      <c r="U264" s="96">
        <f t="shared" ref="U264:U270" si="255">U272+U280+U288+U296</f>
        <v>0</v>
      </c>
      <c r="V264" s="82">
        <f t="shared" si="243"/>
        <v>236.80016000000001</v>
      </c>
      <c r="W264" s="97">
        <f t="shared" ref="W264:W270" si="256">W272+W280+W288+W296</f>
        <v>0</v>
      </c>
      <c r="X264" s="97">
        <f t="shared" ref="X264:X270" si="257">X272+X280+X288+X296</f>
        <v>0</v>
      </c>
      <c r="Y264" s="97">
        <f t="shared" ref="Y264:Y270" si="258">Y272+Y280+Y288+Y296</f>
        <v>236.80016000000001</v>
      </c>
      <c r="Z264" s="97">
        <f t="shared" ref="Z264:Z270" si="259">Z272+Z280+Z288+Z296</f>
        <v>0</v>
      </c>
    </row>
    <row r="265" ht="13.5" hidden="1">
      <c r="A265" s="130"/>
      <c r="B265" s="131"/>
      <c r="C265" s="128"/>
      <c r="D265" s="21"/>
      <c r="E265" s="21"/>
      <c r="F265" s="18">
        <v>2021</v>
      </c>
      <c r="G265" s="79">
        <f t="shared" si="222"/>
        <v>254.37</v>
      </c>
      <c r="H265" s="98">
        <f t="shared" si="244"/>
        <v>0</v>
      </c>
      <c r="I265" s="79">
        <f t="shared" si="245"/>
        <v>0</v>
      </c>
      <c r="J265" s="79">
        <f t="shared" si="246"/>
        <v>254.37</v>
      </c>
      <c r="K265" s="79">
        <f t="shared" si="247"/>
        <v>0</v>
      </c>
      <c r="L265" s="80">
        <f t="shared" si="223"/>
        <v>254.37</v>
      </c>
      <c r="M265" s="79">
        <f t="shared" si="248"/>
        <v>0</v>
      </c>
      <c r="N265" s="79">
        <f t="shared" si="249"/>
        <v>0</v>
      </c>
      <c r="O265" s="79">
        <f t="shared" si="250"/>
        <v>254.37</v>
      </c>
      <c r="P265" s="79">
        <f t="shared" si="251"/>
        <v>0</v>
      </c>
      <c r="Q265" s="80">
        <f t="shared" si="224"/>
        <v>254.37</v>
      </c>
      <c r="R265" s="79">
        <f t="shared" si="252"/>
        <v>0</v>
      </c>
      <c r="S265" s="79">
        <f t="shared" si="253"/>
        <v>0</v>
      </c>
      <c r="T265" s="79">
        <f t="shared" si="254"/>
        <v>254.37</v>
      </c>
      <c r="U265" s="96">
        <f t="shared" si="255"/>
        <v>0</v>
      </c>
      <c r="V265" s="82">
        <f t="shared" si="243"/>
        <v>254.37</v>
      </c>
      <c r="W265" s="97">
        <f t="shared" si="256"/>
        <v>0</v>
      </c>
      <c r="X265" s="97">
        <f t="shared" si="257"/>
        <v>0</v>
      </c>
      <c r="Y265" s="97">
        <f t="shared" si="258"/>
        <v>254.37</v>
      </c>
      <c r="Z265" s="97">
        <f t="shared" si="259"/>
        <v>0</v>
      </c>
    </row>
    <row r="266" ht="13.5" hidden="1">
      <c r="A266" s="130"/>
      <c r="B266" s="131"/>
      <c r="C266" s="128"/>
      <c r="D266" s="21"/>
      <c r="E266" s="21"/>
      <c r="F266" s="18">
        <v>2022</v>
      </c>
      <c r="G266" s="79">
        <f t="shared" si="222"/>
        <v>326.26609999999999</v>
      </c>
      <c r="H266" s="95">
        <f t="shared" si="244"/>
        <v>0</v>
      </c>
      <c r="I266" s="79">
        <f t="shared" si="245"/>
        <v>0</v>
      </c>
      <c r="J266" s="79">
        <f t="shared" si="246"/>
        <v>326.26609999999999</v>
      </c>
      <c r="K266" s="79">
        <f t="shared" si="247"/>
        <v>0</v>
      </c>
      <c r="L266" s="80">
        <f t="shared" si="223"/>
        <v>326.26609999999999</v>
      </c>
      <c r="M266" s="79">
        <f t="shared" si="248"/>
        <v>0</v>
      </c>
      <c r="N266" s="79">
        <f t="shared" si="249"/>
        <v>0</v>
      </c>
      <c r="O266" s="79">
        <f t="shared" si="250"/>
        <v>326.26609999999999</v>
      </c>
      <c r="P266" s="79">
        <f t="shared" si="251"/>
        <v>0</v>
      </c>
      <c r="Q266" s="80">
        <f t="shared" si="224"/>
        <v>326.26609999999999</v>
      </c>
      <c r="R266" s="79">
        <f t="shared" si="252"/>
        <v>0</v>
      </c>
      <c r="S266" s="79">
        <f t="shared" si="253"/>
        <v>0</v>
      </c>
      <c r="T266" s="79">
        <f t="shared" si="254"/>
        <v>326.26609999999999</v>
      </c>
      <c r="U266" s="96">
        <f t="shared" si="255"/>
        <v>0</v>
      </c>
      <c r="V266" s="82">
        <f t="shared" si="243"/>
        <v>326.26609999999999</v>
      </c>
      <c r="W266" s="97">
        <f t="shared" si="256"/>
        <v>0</v>
      </c>
      <c r="X266" s="97">
        <f t="shared" si="257"/>
        <v>0</v>
      </c>
      <c r="Y266" s="97">
        <f t="shared" si="258"/>
        <v>326.26609999999999</v>
      </c>
      <c r="Z266" s="97">
        <f t="shared" si="259"/>
        <v>0</v>
      </c>
    </row>
    <row r="267" ht="12.75" hidden="1">
      <c r="A267" s="130"/>
      <c r="B267" s="131"/>
      <c r="C267" s="128"/>
      <c r="D267" s="21"/>
      <c r="E267" s="21"/>
      <c r="F267" s="18">
        <v>2023</v>
      </c>
      <c r="G267" s="79">
        <f t="shared" si="222"/>
        <v>356.89999999999998</v>
      </c>
      <c r="H267" s="98">
        <f t="shared" si="244"/>
        <v>0</v>
      </c>
      <c r="I267" s="79">
        <f t="shared" si="245"/>
        <v>0</v>
      </c>
      <c r="J267" s="79">
        <f t="shared" si="246"/>
        <v>356.89999999999998</v>
      </c>
      <c r="K267" s="79">
        <f t="shared" si="247"/>
        <v>0</v>
      </c>
      <c r="L267" s="80">
        <f t="shared" si="223"/>
        <v>356.89999999999998</v>
      </c>
      <c r="M267" s="79">
        <f t="shared" si="248"/>
        <v>0</v>
      </c>
      <c r="N267" s="79">
        <f t="shared" si="249"/>
        <v>0</v>
      </c>
      <c r="O267" s="79">
        <f t="shared" si="250"/>
        <v>356.89999999999998</v>
      </c>
      <c r="P267" s="79">
        <f t="shared" si="251"/>
        <v>0</v>
      </c>
      <c r="Q267" s="80">
        <f t="shared" si="224"/>
        <v>356.88929999999999</v>
      </c>
      <c r="R267" s="79">
        <f t="shared" si="252"/>
        <v>0</v>
      </c>
      <c r="S267" s="79">
        <f t="shared" si="253"/>
        <v>0</v>
      </c>
      <c r="T267" s="79">
        <f t="shared" si="254"/>
        <v>356.88929999999999</v>
      </c>
      <c r="U267" s="96">
        <f t="shared" si="255"/>
        <v>0</v>
      </c>
      <c r="V267" s="82">
        <f t="shared" ref="V267:V270" si="260">V275+V283+V291+V299</f>
        <v>356.88929999999999</v>
      </c>
      <c r="W267" s="97">
        <f t="shared" si="256"/>
        <v>0</v>
      </c>
      <c r="X267" s="97">
        <f t="shared" si="257"/>
        <v>0</v>
      </c>
      <c r="Y267" s="97">
        <f t="shared" si="258"/>
        <v>356.88929999999999</v>
      </c>
      <c r="Z267" s="97">
        <f t="shared" si="259"/>
        <v>0</v>
      </c>
    </row>
    <row r="268" ht="27" customHeight="1">
      <c r="A268" s="130"/>
      <c r="B268" s="131"/>
      <c r="C268" s="128"/>
      <c r="D268" s="21"/>
      <c r="E268" s="21"/>
      <c r="F268" s="18">
        <v>2024</v>
      </c>
      <c r="G268" s="79">
        <f t="shared" si="222"/>
        <v>410</v>
      </c>
      <c r="H268" s="95">
        <f t="shared" si="244"/>
        <v>0</v>
      </c>
      <c r="I268" s="79">
        <f t="shared" si="245"/>
        <v>0</v>
      </c>
      <c r="J268" s="79">
        <f t="shared" si="246"/>
        <v>410</v>
      </c>
      <c r="K268" s="79">
        <f t="shared" si="247"/>
        <v>0</v>
      </c>
      <c r="L268" s="80">
        <f t="shared" si="223"/>
        <v>410</v>
      </c>
      <c r="M268" s="79">
        <f t="shared" si="248"/>
        <v>0</v>
      </c>
      <c r="N268" s="79">
        <f t="shared" si="249"/>
        <v>0</v>
      </c>
      <c r="O268" s="79">
        <f t="shared" si="250"/>
        <v>410</v>
      </c>
      <c r="P268" s="79">
        <f t="shared" si="251"/>
        <v>0</v>
      </c>
      <c r="Q268" s="80">
        <f t="shared" si="224"/>
        <v>0</v>
      </c>
      <c r="R268" s="79">
        <f t="shared" si="252"/>
        <v>0</v>
      </c>
      <c r="S268" s="79">
        <f t="shared" si="253"/>
        <v>0</v>
      </c>
      <c r="T268" s="79">
        <f t="shared" si="254"/>
        <v>0</v>
      </c>
      <c r="U268" s="96">
        <f t="shared" si="255"/>
        <v>0</v>
      </c>
      <c r="V268" s="82">
        <f t="shared" si="260"/>
        <v>0</v>
      </c>
      <c r="W268" s="97">
        <f t="shared" si="256"/>
        <v>0</v>
      </c>
      <c r="X268" s="97">
        <f t="shared" si="257"/>
        <v>0</v>
      </c>
      <c r="Y268" s="97">
        <f t="shared" si="258"/>
        <v>0</v>
      </c>
      <c r="Z268" s="97">
        <f t="shared" si="259"/>
        <v>0</v>
      </c>
    </row>
    <row r="269" ht="13.5" hidden="1">
      <c r="A269" s="130"/>
      <c r="B269" s="131"/>
      <c r="C269" s="128"/>
      <c r="D269" s="21"/>
      <c r="E269" s="21"/>
      <c r="F269" s="18">
        <v>2025</v>
      </c>
      <c r="G269" s="79">
        <f t="shared" si="222"/>
        <v>365</v>
      </c>
      <c r="H269" s="98">
        <f t="shared" si="244"/>
        <v>0</v>
      </c>
      <c r="I269" s="79">
        <f t="shared" si="245"/>
        <v>0</v>
      </c>
      <c r="J269" s="79">
        <f t="shared" si="246"/>
        <v>365</v>
      </c>
      <c r="K269" s="79">
        <f t="shared" si="247"/>
        <v>0</v>
      </c>
      <c r="L269" s="80">
        <f t="shared" si="223"/>
        <v>365</v>
      </c>
      <c r="M269" s="79">
        <f t="shared" si="248"/>
        <v>0</v>
      </c>
      <c r="N269" s="79">
        <f t="shared" si="249"/>
        <v>0</v>
      </c>
      <c r="O269" s="79">
        <f t="shared" si="250"/>
        <v>365</v>
      </c>
      <c r="P269" s="79">
        <f t="shared" si="251"/>
        <v>0</v>
      </c>
      <c r="Q269" s="80">
        <f t="shared" si="224"/>
        <v>0</v>
      </c>
      <c r="R269" s="79">
        <f t="shared" si="252"/>
        <v>0</v>
      </c>
      <c r="S269" s="79">
        <f t="shared" si="253"/>
        <v>0</v>
      </c>
      <c r="T269" s="79">
        <f t="shared" si="254"/>
        <v>0</v>
      </c>
      <c r="U269" s="96">
        <f t="shared" si="255"/>
        <v>0</v>
      </c>
      <c r="V269" s="82">
        <f t="shared" si="260"/>
        <v>0</v>
      </c>
      <c r="W269" s="97">
        <f t="shared" si="256"/>
        <v>0</v>
      </c>
      <c r="X269" s="97">
        <f t="shared" si="257"/>
        <v>0</v>
      </c>
      <c r="Y269" s="97">
        <f t="shared" si="258"/>
        <v>0</v>
      </c>
      <c r="Z269" s="97">
        <f t="shared" si="259"/>
        <v>0</v>
      </c>
    </row>
    <row r="270" ht="13.5" hidden="1">
      <c r="A270" s="130"/>
      <c r="B270" s="131"/>
      <c r="C270" s="128"/>
      <c r="D270" s="21"/>
      <c r="E270" s="21"/>
      <c r="F270" s="18">
        <v>2026</v>
      </c>
      <c r="G270" s="79">
        <f t="shared" si="222"/>
        <v>394.10000000000002</v>
      </c>
      <c r="H270" s="95">
        <f t="shared" si="244"/>
        <v>0</v>
      </c>
      <c r="I270" s="79">
        <f t="shared" si="245"/>
        <v>0</v>
      </c>
      <c r="J270" s="79">
        <f t="shared" si="246"/>
        <v>394.10000000000002</v>
      </c>
      <c r="K270" s="79">
        <f t="shared" si="247"/>
        <v>0</v>
      </c>
      <c r="L270" s="80">
        <f t="shared" si="223"/>
        <v>394.10000000000002</v>
      </c>
      <c r="M270" s="79">
        <f t="shared" si="248"/>
        <v>0</v>
      </c>
      <c r="N270" s="79">
        <f t="shared" si="249"/>
        <v>0</v>
      </c>
      <c r="O270" s="79">
        <f t="shared" si="250"/>
        <v>394.10000000000002</v>
      </c>
      <c r="P270" s="79">
        <f t="shared" si="251"/>
        <v>0</v>
      </c>
      <c r="Q270" s="80">
        <f t="shared" si="224"/>
        <v>0</v>
      </c>
      <c r="R270" s="79">
        <f t="shared" si="252"/>
        <v>0</v>
      </c>
      <c r="S270" s="79">
        <f t="shared" si="253"/>
        <v>0</v>
      </c>
      <c r="T270" s="79">
        <f t="shared" si="254"/>
        <v>0</v>
      </c>
      <c r="U270" s="96">
        <f t="shared" si="255"/>
        <v>0</v>
      </c>
      <c r="V270" s="82">
        <f t="shared" si="260"/>
        <v>0</v>
      </c>
      <c r="W270" s="97">
        <f t="shared" si="256"/>
        <v>0</v>
      </c>
      <c r="X270" s="97">
        <f t="shared" si="257"/>
        <v>0</v>
      </c>
      <c r="Y270" s="97">
        <f t="shared" si="258"/>
        <v>0</v>
      </c>
      <c r="Z270" s="97">
        <f t="shared" si="259"/>
        <v>0</v>
      </c>
    </row>
    <row r="271" s="132" customFormat="1" ht="13.5" hidden="1">
      <c r="A271" s="130"/>
      <c r="B271" s="133" t="s">
        <v>21</v>
      </c>
      <c r="C271" s="133"/>
      <c r="D271" s="133"/>
      <c r="E271" s="133"/>
      <c r="F271" s="134"/>
      <c r="G271" s="80">
        <f t="shared" si="222"/>
        <v>2343.4362599999999</v>
      </c>
      <c r="H271" s="135">
        <f>SUM(H264:H270)</f>
        <v>0</v>
      </c>
      <c r="I271" s="80">
        <f>SUM(I264:I270)</f>
        <v>0</v>
      </c>
      <c r="J271" s="80">
        <f>SUM(J264:J270)</f>
        <v>2343.4362599999999</v>
      </c>
      <c r="K271" s="80">
        <f>SUM(K264:K270)</f>
        <v>0</v>
      </c>
      <c r="L271" s="80">
        <f t="shared" si="223"/>
        <v>2343.4362599999999</v>
      </c>
      <c r="M271" s="80">
        <f>SUM(M264:M270)</f>
        <v>0</v>
      </c>
      <c r="N271" s="80">
        <f>SUM(N264:N270)</f>
        <v>0</v>
      </c>
      <c r="O271" s="80">
        <f>SUM(O264:O270)</f>
        <v>2343.4362599999999</v>
      </c>
      <c r="P271" s="80">
        <f>SUM(P264:P270)</f>
        <v>0</v>
      </c>
      <c r="Q271" s="80">
        <f t="shared" si="224"/>
        <v>1174.32556</v>
      </c>
      <c r="R271" s="80">
        <f>SUM(R264:R270)</f>
        <v>0</v>
      </c>
      <c r="S271" s="80">
        <f>SUM(S264:S270)</f>
        <v>0</v>
      </c>
      <c r="T271" s="80">
        <f>SUM(T264:T270)</f>
        <v>1174.32556</v>
      </c>
      <c r="U271" s="81">
        <f>SUM(U264:U270)</f>
        <v>0</v>
      </c>
      <c r="V271" s="82">
        <f t="shared" ref="V271:V334" si="261">SUM(W271:Z271)</f>
        <v>1174.32556</v>
      </c>
      <c r="W271" s="82">
        <f>SUM(W264:W270)</f>
        <v>0</v>
      </c>
      <c r="X271" s="82">
        <f>SUM(X264:X270)</f>
        <v>0</v>
      </c>
      <c r="Y271" s="82">
        <f>SUM(Y264:Y270)</f>
        <v>1174.32556</v>
      </c>
      <c r="Z271" s="82">
        <f>SUM(Z264:Z270)</f>
        <v>0</v>
      </c>
      <c r="AA271" s="132"/>
      <c r="AB271" s="132"/>
      <c r="AC271" s="132"/>
    </row>
    <row r="272" hidden="1">
      <c r="A272" s="136" t="s">
        <v>70</v>
      </c>
      <c r="B272" s="137" t="s">
        <v>71</v>
      </c>
      <c r="C272" s="39" t="s">
        <v>64</v>
      </c>
      <c r="D272" s="21">
        <v>2021</v>
      </c>
      <c r="E272" s="21">
        <v>2026</v>
      </c>
      <c r="F272" s="18">
        <v>2020</v>
      </c>
      <c r="G272" s="72">
        <f t="shared" si="222"/>
        <v>17</v>
      </c>
      <c r="H272" s="88"/>
      <c r="I272" s="72"/>
      <c r="J272" s="72">
        <v>17</v>
      </c>
      <c r="K272" s="72"/>
      <c r="L272" s="73">
        <f t="shared" si="223"/>
        <v>17</v>
      </c>
      <c r="M272" s="73"/>
      <c r="N272" s="73"/>
      <c r="O272" s="73">
        <v>17</v>
      </c>
      <c r="P272" s="73"/>
      <c r="Q272" s="73">
        <f t="shared" si="224"/>
        <v>17</v>
      </c>
      <c r="R272" s="73"/>
      <c r="S272" s="73"/>
      <c r="T272" s="73">
        <v>17</v>
      </c>
      <c r="U272" s="74"/>
      <c r="V272" s="66">
        <f t="shared" si="261"/>
        <v>17</v>
      </c>
      <c r="W272" s="66"/>
      <c r="X272" s="66"/>
      <c r="Y272" s="66">
        <v>17</v>
      </c>
      <c r="Z272" s="66"/>
    </row>
    <row r="273" hidden="1">
      <c r="A273" s="136"/>
      <c r="B273" s="137"/>
      <c r="C273" s="44"/>
      <c r="D273" s="21"/>
      <c r="E273" s="21"/>
      <c r="F273" s="18">
        <v>2021</v>
      </c>
      <c r="G273" s="72">
        <f t="shared" si="222"/>
        <v>0</v>
      </c>
      <c r="H273" s="87"/>
      <c r="I273" s="72"/>
      <c r="J273" s="72"/>
      <c r="K273" s="72"/>
      <c r="L273" s="73">
        <f t="shared" si="223"/>
        <v>0</v>
      </c>
      <c r="M273" s="73"/>
      <c r="N273" s="73"/>
      <c r="O273" s="73"/>
      <c r="P273" s="73"/>
      <c r="Q273" s="73">
        <f t="shared" si="224"/>
        <v>0</v>
      </c>
      <c r="R273" s="73"/>
      <c r="S273" s="73"/>
      <c r="T273" s="73"/>
      <c r="U273" s="74"/>
      <c r="V273" s="66">
        <f t="shared" si="261"/>
        <v>0</v>
      </c>
      <c r="W273" s="66"/>
      <c r="X273" s="66"/>
      <c r="Y273" s="66"/>
      <c r="Z273" s="66"/>
    </row>
    <row r="274" hidden="1">
      <c r="A274" s="136"/>
      <c r="B274" s="137"/>
      <c r="C274" s="44"/>
      <c r="D274" s="21"/>
      <c r="E274" s="21"/>
      <c r="F274" s="18">
        <v>2022</v>
      </c>
      <c r="G274" s="72">
        <f t="shared" si="222"/>
        <v>0</v>
      </c>
      <c r="H274" s="88"/>
      <c r="I274" s="72"/>
      <c r="J274" s="72"/>
      <c r="K274" s="72"/>
      <c r="L274" s="73">
        <f t="shared" si="223"/>
        <v>0</v>
      </c>
      <c r="M274" s="73"/>
      <c r="N274" s="73"/>
      <c r="O274" s="73"/>
      <c r="P274" s="73"/>
      <c r="Q274" s="73">
        <f t="shared" si="224"/>
        <v>0</v>
      </c>
      <c r="R274" s="73"/>
      <c r="S274" s="73"/>
      <c r="T274" s="73"/>
      <c r="U274" s="74"/>
      <c r="V274" s="66">
        <f t="shared" si="261"/>
        <v>0</v>
      </c>
      <c r="W274" s="66"/>
      <c r="X274" s="66"/>
      <c r="Y274" s="66"/>
      <c r="Z274" s="66"/>
    </row>
    <row r="275" ht="12.75" hidden="1">
      <c r="A275" s="136"/>
      <c r="B275" s="137"/>
      <c r="C275" s="44"/>
      <c r="D275" s="21"/>
      <c r="E275" s="21"/>
      <c r="F275" s="18">
        <v>2023</v>
      </c>
      <c r="G275" s="72">
        <f t="shared" si="222"/>
        <v>0</v>
      </c>
      <c r="H275" s="87"/>
      <c r="I275" s="72"/>
      <c r="J275" s="72"/>
      <c r="K275" s="72"/>
      <c r="L275" s="73">
        <f t="shared" si="223"/>
        <v>0</v>
      </c>
      <c r="M275" s="73"/>
      <c r="N275" s="73"/>
      <c r="O275" s="73"/>
      <c r="P275" s="73"/>
      <c r="Q275" s="73">
        <f t="shared" si="224"/>
        <v>0</v>
      </c>
      <c r="R275" s="73"/>
      <c r="S275" s="73"/>
      <c r="T275" s="73"/>
      <c r="U275" s="74"/>
      <c r="V275" s="66">
        <f t="shared" si="261"/>
        <v>0</v>
      </c>
      <c r="W275" s="66"/>
      <c r="X275" s="66"/>
      <c r="Y275" s="66"/>
      <c r="Z275" s="66"/>
    </row>
    <row r="276" ht="29.25" customHeight="1">
      <c r="A276" s="136"/>
      <c r="B276" s="137"/>
      <c r="C276" s="44"/>
      <c r="D276" s="21"/>
      <c r="E276" s="21"/>
      <c r="F276" s="18">
        <v>2024</v>
      </c>
      <c r="G276" s="72">
        <f t="shared" si="222"/>
        <v>15.4</v>
      </c>
      <c r="H276" s="88"/>
      <c r="I276" s="72"/>
      <c r="J276" s="72">
        <v>15.4</v>
      </c>
      <c r="K276" s="72"/>
      <c r="L276" s="73">
        <f t="shared" si="223"/>
        <v>15.4</v>
      </c>
      <c r="M276" s="73"/>
      <c r="N276" s="73"/>
      <c r="O276" s="73">
        <v>15.4</v>
      </c>
      <c r="P276" s="73"/>
      <c r="Q276" s="73">
        <f t="shared" si="224"/>
        <v>0</v>
      </c>
      <c r="R276" s="73"/>
      <c r="S276" s="73"/>
      <c r="T276" s="73"/>
      <c r="U276" s="74"/>
      <c r="V276" s="66">
        <f t="shared" si="261"/>
        <v>0</v>
      </c>
      <c r="W276" s="66"/>
      <c r="X276" s="66"/>
      <c r="Y276" s="66"/>
      <c r="Z276" s="66"/>
    </row>
    <row r="277" hidden="1">
      <c r="A277" s="136"/>
      <c r="B277" s="137"/>
      <c r="C277" s="44"/>
      <c r="D277" s="21"/>
      <c r="E277" s="21"/>
      <c r="F277" s="18">
        <v>2025</v>
      </c>
      <c r="G277" s="72">
        <f t="shared" si="222"/>
        <v>15.5</v>
      </c>
      <c r="H277" s="87"/>
      <c r="I277" s="72"/>
      <c r="J277" s="72">
        <v>15.5</v>
      </c>
      <c r="K277" s="72"/>
      <c r="L277" s="73">
        <f t="shared" si="223"/>
        <v>15.5</v>
      </c>
      <c r="M277" s="73"/>
      <c r="N277" s="73"/>
      <c r="O277" s="73">
        <v>15.5</v>
      </c>
      <c r="P277" s="73"/>
      <c r="Q277" s="73">
        <f t="shared" si="224"/>
        <v>0</v>
      </c>
      <c r="R277" s="73"/>
      <c r="S277" s="73"/>
      <c r="T277" s="73"/>
      <c r="U277" s="74"/>
      <c r="V277" s="66">
        <f t="shared" si="261"/>
        <v>0</v>
      </c>
      <c r="W277" s="66"/>
      <c r="X277" s="66"/>
      <c r="Y277" s="66"/>
      <c r="Z277" s="66"/>
    </row>
    <row r="278" hidden="1">
      <c r="A278" s="136"/>
      <c r="B278" s="137"/>
      <c r="C278" s="54"/>
      <c r="D278" s="21"/>
      <c r="E278" s="21"/>
      <c r="F278" s="18">
        <v>2026</v>
      </c>
      <c r="G278" s="72">
        <f t="shared" si="222"/>
        <v>16.199999999999999</v>
      </c>
      <c r="H278" s="88"/>
      <c r="I278" s="72"/>
      <c r="J278" s="72">
        <v>16.199999999999999</v>
      </c>
      <c r="K278" s="72"/>
      <c r="L278" s="73">
        <f t="shared" si="223"/>
        <v>16.199999999999999</v>
      </c>
      <c r="M278" s="73"/>
      <c r="N278" s="73"/>
      <c r="O278" s="73">
        <v>16.199999999999999</v>
      </c>
      <c r="P278" s="73"/>
      <c r="Q278" s="73">
        <f t="shared" si="224"/>
        <v>0</v>
      </c>
      <c r="R278" s="73"/>
      <c r="S278" s="73"/>
      <c r="T278" s="73"/>
      <c r="U278" s="74"/>
      <c r="V278" s="66">
        <f t="shared" si="261"/>
        <v>0</v>
      </c>
      <c r="W278" s="66"/>
      <c r="X278" s="66"/>
      <c r="Y278" s="66"/>
      <c r="Z278" s="66"/>
    </row>
    <row r="279" hidden="1">
      <c r="A279" s="136"/>
      <c r="B279" s="55" t="s">
        <v>21</v>
      </c>
      <c r="C279" s="55"/>
      <c r="D279" s="55"/>
      <c r="E279" s="55"/>
      <c r="F279" s="56"/>
      <c r="G279" s="75">
        <f t="shared" si="222"/>
        <v>64.099999999999994</v>
      </c>
      <c r="H279" s="91">
        <f>SUM(H272:H278)</f>
        <v>0</v>
      </c>
      <c r="I279" s="75">
        <f>SUM(I272:I278)</f>
        <v>0</v>
      </c>
      <c r="J279" s="75">
        <f>SUM(J272:J278)</f>
        <v>64.099999999999994</v>
      </c>
      <c r="K279" s="75">
        <f>SUM(K272:K278)</f>
        <v>0</v>
      </c>
      <c r="L279" s="75">
        <f t="shared" si="223"/>
        <v>64.099999999999994</v>
      </c>
      <c r="M279" s="75">
        <f>SUM(M272:M278)</f>
        <v>0</v>
      </c>
      <c r="N279" s="75">
        <f>SUM(N272:N278)</f>
        <v>0</v>
      </c>
      <c r="O279" s="75">
        <f>SUM(O272:O278)</f>
        <v>64.099999999999994</v>
      </c>
      <c r="P279" s="75">
        <f>SUM(P272:P278)</f>
        <v>0</v>
      </c>
      <c r="Q279" s="75">
        <f t="shared" si="224"/>
        <v>17</v>
      </c>
      <c r="R279" s="75">
        <f>SUM(R272:R278)</f>
        <v>0</v>
      </c>
      <c r="S279" s="75">
        <f>SUM(S272:S278)</f>
        <v>0</v>
      </c>
      <c r="T279" s="75">
        <f>SUM(T272:T278)</f>
        <v>17</v>
      </c>
      <c r="U279" s="76">
        <f>SUM(U272:U278)</f>
        <v>0</v>
      </c>
      <c r="V279" s="43">
        <f t="shared" si="261"/>
        <v>17</v>
      </c>
      <c r="W279" s="43">
        <f>SUM(W272:W278)</f>
        <v>0</v>
      </c>
      <c r="X279" s="43">
        <f>SUM(X272:X278)</f>
        <v>0</v>
      </c>
      <c r="Y279" s="43">
        <f>SUM(Y272:Y278)</f>
        <v>17</v>
      </c>
      <c r="Z279" s="43">
        <f>SUM(Z272:Z278)</f>
        <v>0</v>
      </c>
    </row>
    <row r="280" hidden="1">
      <c r="A280" s="136" t="s">
        <v>72</v>
      </c>
      <c r="B280" s="137" t="s">
        <v>73</v>
      </c>
      <c r="C280" s="128" t="s">
        <v>64</v>
      </c>
      <c r="D280" s="21">
        <v>2021</v>
      </c>
      <c r="E280" s="21">
        <v>2026</v>
      </c>
      <c r="F280" s="18">
        <v>2020</v>
      </c>
      <c r="G280" s="72">
        <f t="shared" si="222"/>
        <v>219.80016000000001</v>
      </c>
      <c r="H280" s="88"/>
      <c r="I280" s="72"/>
      <c r="J280" s="72">
        <v>219.80016000000001</v>
      </c>
      <c r="K280" s="72"/>
      <c r="L280" s="73">
        <f t="shared" si="223"/>
        <v>219.80016000000001</v>
      </c>
      <c r="M280" s="73"/>
      <c r="N280" s="73"/>
      <c r="O280" s="73">
        <v>219.80016000000001</v>
      </c>
      <c r="P280" s="73"/>
      <c r="Q280" s="73">
        <f t="shared" si="224"/>
        <v>219.80016000000001</v>
      </c>
      <c r="R280" s="73"/>
      <c r="S280" s="73"/>
      <c r="T280" s="73">
        <v>219.80016000000001</v>
      </c>
      <c r="U280" s="74"/>
      <c r="V280" s="66">
        <f t="shared" si="261"/>
        <v>219.80016000000001</v>
      </c>
      <c r="W280" s="66"/>
      <c r="X280" s="66"/>
      <c r="Y280" s="66">
        <v>219.80016000000001</v>
      </c>
      <c r="Z280" s="66"/>
    </row>
    <row r="281" ht="12.75" hidden="1" customHeight="1">
      <c r="A281" s="136"/>
      <c r="B281" s="137"/>
      <c r="C281" s="128"/>
      <c r="D281" s="21"/>
      <c r="E281" s="21"/>
      <c r="F281" s="18">
        <v>2021</v>
      </c>
      <c r="G281" s="72">
        <f t="shared" si="222"/>
        <v>254.37</v>
      </c>
      <c r="H281" s="87"/>
      <c r="I281" s="72"/>
      <c r="J281" s="72">
        <v>254.37</v>
      </c>
      <c r="K281" s="72"/>
      <c r="L281" s="73">
        <f t="shared" si="223"/>
        <v>254.37</v>
      </c>
      <c r="M281" s="73"/>
      <c r="N281" s="73"/>
      <c r="O281" s="73">
        <v>254.37</v>
      </c>
      <c r="P281" s="73"/>
      <c r="Q281" s="73">
        <f t="shared" si="224"/>
        <v>254.37</v>
      </c>
      <c r="R281" s="73"/>
      <c r="S281" s="73"/>
      <c r="T281" s="73">
        <v>254.37</v>
      </c>
      <c r="U281" s="74"/>
      <c r="V281" s="66">
        <f t="shared" si="261"/>
        <v>254.37</v>
      </c>
      <c r="W281" s="66"/>
      <c r="X281" s="66"/>
      <c r="Y281" s="66">
        <v>254.37</v>
      </c>
      <c r="Z281" s="66"/>
    </row>
    <row r="282" hidden="1">
      <c r="A282" s="136"/>
      <c r="B282" s="137"/>
      <c r="C282" s="128"/>
      <c r="D282" s="21"/>
      <c r="E282" s="21"/>
      <c r="F282" s="18">
        <v>2022</v>
      </c>
      <c r="G282" s="72">
        <f t="shared" si="222"/>
        <v>326.26609999999999</v>
      </c>
      <c r="H282" s="88"/>
      <c r="I282" s="72"/>
      <c r="J282" s="72">
        <v>326.26609999999999</v>
      </c>
      <c r="K282" s="72"/>
      <c r="L282" s="73">
        <f t="shared" si="223"/>
        <v>326.26609999999999</v>
      </c>
      <c r="M282" s="73"/>
      <c r="N282" s="73"/>
      <c r="O282" s="73">
        <v>326.26609999999999</v>
      </c>
      <c r="P282" s="73"/>
      <c r="Q282" s="73">
        <f t="shared" si="224"/>
        <v>326.26609999999999</v>
      </c>
      <c r="R282" s="73"/>
      <c r="S282" s="73"/>
      <c r="T282" s="73">
        <v>326.26609999999999</v>
      </c>
      <c r="U282" s="74"/>
      <c r="V282" s="66">
        <f t="shared" si="261"/>
        <v>326.26609999999999</v>
      </c>
      <c r="W282" s="66"/>
      <c r="X282" s="66"/>
      <c r="Y282" s="66">
        <v>326.26609999999999</v>
      </c>
      <c r="Z282" s="66"/>
    </row>
    <row r="283" ht="12.75" hidden="1">
      <c r="A283" s="136"/>
      <c r="B283" s="137"/>
      <c r="C283" s="128"/>
      <c r="D283" s="21"/>
      <c r="E283" s="21"/>
      <c r="F283" s="18">
        <v>2023</v>
      </c>
      <c r="G283" s="72">
        <f t="shared" si="222"/>
        <v>356.88929999999999</v>
      </c>
      <c r="H283" s="87"/>
      <c r="I283" s="72"/>
      <c r="J283" s="72">
        <v>356.88929999999999</v>
      </c>
      <c r="K283" s="72"/>
      <c r="L283" s="73">
        <f t="shared" si="223"/>
        <v>356.88929999999999</v>
      </c>
      <c r="M283" s="73"/>
      <c r="N283" s="73"/>
      <c r="O283" s="73">
        <v>356.88929999999999</v>
      </c>
      <c r="P283" s="73"/>
      <c r="Q283" s="73">
        <f t="shared" si="224"/>
        <v>356.88929999999999</v>
      </c>
      <c r="R283" s="73"/>
      <c r="S283" s="73"/>
      <c r="T283" s="73">
        <v>356.88929999999999</v>
      </c>
      <c r="U283" s="74"/>
      <c r="V283" s="66">
        <f t="shared" si="261"/>
        <v>356.88929999999999</v>
      </c>
      <c r="W283" s="66"/>
      <c r="X283" s="66"/>
      <c r="Y283" s="66">
        <v>356.88929999999999</v>
      </c>
      <c r="Z283" s="66"/>
    </row>
    <row r="284" ht="27" customHeight="1">
      <c r="A284" s="136"/>
      <c r="B284" s="137"/>
      <c r="C284" s="128"/>
      <c r="D284" s="21"/>
      <c r="E284" s="21"/>
      <c r="F284" s="18">
        <v>2024</v>
      </c>
      <c r="G284" s="72">
        <f t="shared" si="222"/>
        <v>374</v>
      </c>
      <c r="H284" s="88"/>
      <c r="I284" s="72"/>
      <c r="J284" s="72">
        <v>374</v>
      </c>
      <c r="K284" s="72"/>
      <c r="L284" s="73">
        <f t="shared" si="223"/>
        <v>374</v>
      </c>
      <c r="M284" s="73"/>
      <c r="N284" s="73"/>
      <c r="O284" s="73">
        <v>374</v>
      </c>
      <c r="P284" s="73"/>
      <c r="Q284" s="73">
        <f t="shared" si="224"/>
        <v>0</v>
      </c>
      <c r="R284" s="73"/>
      <c r="S284" s="73"/>
      <c r="T284" s="73"/>
      <c r="U284" s="74"/>
      <c r="V284" s="66">
        <f t="shared" si="261"/>
        <v>0</v>
      </c>
      <c r="W284" s="66"/>
      <c r="X284" s="66"/>
      <c r="Y284" s="66"/>
      <c r="Z284" s="66"/>
    </row>
    <row r="285" hidden="1">
      <c r="A285" s="136"/>
      <c r="B285" s="137"/>
      <c r="C285" s="128"/>
      <c r="D285" s="21"/>
      <c r="E285" s="21"/>
      <c r="F285" s="18">
        <v>2025</v>
      </c>
      <c r="G285" s="72">
        <f t="shared" si="222"/>
        <v>326.69999999999999</v>
      </c>
      <c r="H285" s="87"/>
      <c r="I285" s="72"/>
      <c r="J285" s="72">
        <v>326.69999999999999</v>
      </c>
      <c r="K285" s="72"/>
      <c r="L285" s="73">
        <f t="shared" si="223"/>
        <v>326.69999999999999</v>
      </c>
      <c r="M285" s="73"/>
      <c r="N285" s="73"/>
      <c r="O285" s="73">
        <v>326.69999999999999</v>
      </c>
      <c r="P285" s="73"/>
      <c r="Q285" s="73">
        <f t="shared" si="224"/>
        <v>0</v>
      </c>
      <c r="R285" s="73"/>
      <c r="S285" s="73"/>
      <c r="T285" s="73"/>
      <c r="U285" s="74"/>
      <c r="V285" s="66">
        <f t="shared" si="261"/>
        <v>0</v>
      </c>
      <c r="W285" s="66"/>
      <c r="X285" s="66"/>
      <c r="Y285" s="66"/>
      <c r="Z285" s="66"/>
    </row>
    <row r="286" hidden="1">
      <c r="A286" s="136"/>
      <c r="B286" s="137"/>
      <c r="C286" s="128"/>
      <c r="D286" s="21"/>
      <c r="E286" s="21"/>
      <c r="F286" s="18">
        <v>2026</v>
      </c>
      <c r="G286" s="72">
        <f t="shared" si="222"/>
        <v>354.10000000000002</v>
      </c>
      <c r="H286" s="88"/>
      <c r="I286" s="72"/>
      <c r="J286" s="72">
        <v>354.10000000000002</v>
      </c>
      <c r="K286" s="72"/>
      <c r="L286" s="73">
        <f t="shared" si="223"/>
        <v>354.10000000000002</v>
      </c>
      <c r="M286" s="73"/>
      <c r="N286" s="73"/>
      <c r="O286" s="73">
        <v>354.10000000000002</v>
      </c>
      <c r="P286" s="73"/>
      <c r="Q286" s="73">
        <f t="shared" si="224"/>
        <v>0</v>
      </c>
      <c r="R286" s="73"/>
      <c r="S286" s="73"/>
      <c r="T286" s="73"/>
      <c r="U286" s="74"/>
      <c r="V286" s="66">
        <f t="shared" si="261"/>
        <v>0</v>
      </c>
      <c r="W286" s="66"/>
      <c r="X286" s="66"/>
      <c r="Y286" s="66"/>
      <c r="Z286" s="66"/>
    </row>
    <row r="287" hidden="1">
      <c r="A287" s="136"/>
      <c r="B287" s="55" t="s">
        <v>21</v>
      </c>
      <c r="C287" s="55"/>
      <c r="D287" s="55"/>
      <c r="E287" s="55"/>
      <c r="F287" s="56"/>
      <c r="G287" s="75">
        <f t="shared" si="222"/>
        <v>2212.12556</v>
      </c>
      <c r="H287" s="91">
        <f>SUM(H280:H286)</f>
        <v>0</v>
      </c>
      <c r="I287" s="75">
        <f>SUM(I280:I286)</f>
        <v>0</v>
      </c>
      <c r="J287" s="75">
        <f>SUM(J280:J286)</f>
        <v>2212.12556</v>
      </c>
      <c r="K287" s="75">
        <f>SUM(K280:K286)</f>
        <v>0</v>
      </c>
      <c r="L287" s="75">
        <f t="shared" si="223"/>
        <v>2212.12556</v>
      </c>
      <c r="M287" s="75">
        <f>SUM(M280:M286)</f>
        <v>0</v>
      </c>
      <c r="N287" s="75">
        <f>SUM(N280:N286)</f>
        <v>0</v>
      </c>
      <c r="O287" s="75">
        <f>SUM(O280:O286)</f>
        <v>2212.12556</v>
      </c>
      <c r="P287" s="75">
        <f>SUM(P280:P286)</f>
        <v>0</v>
      </c>
      <c r="Q287" s="75">
        <f t="shared" si="224"/>
        <v>1157.32556</v>
      </c>
      <c r="R287" s="75">
        <f>SUM(R280:R286)</f>
        <v>0</v>
      </c>
      <c r="S287" s="75">
        <f>SUM(S280:S286)</f>
        <v>0</v>
      </c>
      <c r="T287" s="75">
        <f>SUM(T280:T286)</f>
        <v>1157.32556</v>
      </c>
      <c r="U287" s="76">
        <f>SUM(U280:U286)</f>
        <v>0</v>
      </c>
      <c r="V287" s="43">
        <f t="shared" si="261"/>
        <v>1157.32556</v>
      </c>
      <c r="W287" s="43">
        <f>SUM(W280:W286)</f>
        <v>0</v>
      </c>
      <c r="X287" s="43">
        <f>SUM(X280:X286)</f>
        <v>0</v>
      </c>
      <c r="Y287" s="43">
        <f>SUM(Y280:Y286)</f>
        <v>1157.32556</v>
      </c>
      <c r="Z287" s="43">
        <f>SUM(Z280:Z286)</f>
        <v>0</v>
      </c>
    </row>
    <row r="288" hidden="1">
      <c r="A288" s="136" t="s">
        <v>74</v>
      </c>
      <c r="B288" s="137" t="s">
        <v>75</v>
      </c>
      <c r="C288" s="128" t="s">
        <v>64</v>
      </c>
      <c r="D288" s="21">
        <v>2021</v>
      </c>
      <c r="E288" s="21">
        <v>2026</v>
      </c>
      <c r="F288" s="18">
        <v>2020</v>
      </c>
      <c r="G288" s="72">
        <f t="shared" si="222"/>
        <v>0</v>
      </c>
      <c r="H288" s="88"/>
      <c r="I288" s="72"/>
      <c r="J288" s="72">
        <v>0</v>
      </c>
      <c r="K288" s="72"/>
      <c r="L288" s="73">
        <f t="shared" si="223"/>
        <v>0</v>
      </c>
      <c r="M288" s="73"/>
      <c r="N288" s="73"/>
      <c r="O288" s="73">
        <v>0</v>
      </c>
      <c r="P288" s="73"/>
      <c r="Q288" s="73">
        <f t="shared" si="224"/>
        <v>0</v>
      </c>
      <c r="R288" s="73"/>
      <c r="S288" s="73"/>
      <c r="T288" s="73">
        <v>0</v>
      </c>
      <c r="U288" s="74"/>
      <c r="V288" s="66">
        <f t="shared" si="261"/>
        <v>0</v>
      </c>
      <c r="W288" s="66"/>
      <c r="X288" s="66"/>
      <c r="Y288" s="66">
        <v>0</v>
      </c>
      <c r="Z288" s="66"/>
    </row>
    <row r="289" ht="12.75" hidden="1" customHeight="1">
      <c r="A289" s="136"/>
      <c r="B289" s="137"/>
      <c r="C289" s="128"/>
      <c r="D289" s="21"/>
      <c r="E289" s="21"/>
      <c r="F289" s="18">
        <v>2021</v>
      </c>
      <c r="G289" s="72">
        <f t="shared" si="222"/>
        <v>0</v>
      </c>
      <c r="H289" s="87"/>
      <c r="I289" s="72"/>
      <c r="J289" s="72">
        <f t="shared" ref="J289:J292" si="262">J288*1.04</f>
        <v>0</v>
      </c>
      <c r="K289" s="72"/>
      <c r="L289" s="73">
        <f t="shared" si="223"/>
        <v>0</v>
      </c>
      <c r="M289" s="73"/>
      <c r="N289" s="73"/>
      <c r="O289" s="73">
        <f t="shared" ref="O289:O292" si="263">O288*1.04</f>
        <v>0</v>
      </c>
      <c r="P289" s="73"/>
      <c r="Q289" s="73">
        <f t="shared" si="224"/>
        <v>0</v>
      </c>
      <c r="R289" s="73"/>
      <c r="S289" s="73"/>
      <c r="T289" s="73">
        <f t="shared" ref="T289:T292" si="264">T288*1.04</f>
        <v>0</v>
      </c>
      <c r="U289" s="74"/>
      <c r="V289" s="66">
        <f t="shared" si="261"/>
        <v>0</v>
      </c>
      <c r="W289" s="66"/>
      <c r="X289" s="66"/>
      <c r="Y289" s="66">
        <f t="shared" ref="Y289:Y292" si="265">Y288*1.04</f>
        <v>0</v>
      </c>
      <c r="Z289" s="66"/>
    </row>
    <row r="290" hidden="1">
      <c r="A290" s="136"/>
      <c r="B290" s="137"/>
      <c r="C290" s="128"/>
      <c r="D290" s="21"/>
      <c r="E290" s="21"/>
      <c r="F290" s="18">
        <v>2022</v>
      </c>
      <c r="G290" s="72">
        <f t="shared" si="222"/>
        <v>0</v>
      </c>
      <c r="H290" s="88"/>
      <c r="I290" s="72"/>
      <c r="J290" s="72">
        <f t="shared" si="262"/>
        <v>0</v>
      </c>
      <c r="K290" s="72"/>
      <c r="L290" s="73">
        <f t="shared" si="223"/>
        <v>0</v>
      </c>
      <c r="M290" s="73"/>
      <c r="N290" s="73"/>
      <c r="O290" s="73">
        <f t="shared" si="263"/>
        <v>0</v>
      </c>
      <c r="P290" s="73"/>
      <c r="Q290" s="73">
        <f t="shared" si="224"/>
        <v>0</v>
      </c>
      <c r="R290" s="73"/>
      <c r="S290" s="73"/>
      <c r="T290" s="73">
        <f t="shared" si="264"/>
        <v>0</v>
      </c>
      <c r="U290" s="74"/>
      <c r="V290" s="66">
        <f t="shared" si="261"/>
        <v>0</v>
      </c>
      <c r="W290" s="66"/>
      <c r="X290" s="66"/>
      <c r="Y290" s="66">
        <f t="shared" si="265"/>
        <v>0</v>
      </c>
      <c r="Z290" s="66"/>
    </row>
    <row r="291" ht="12.75" hidden="1">
      <c r="A291" s="136"/>
      <c r="B291" s="137"/>
      <c r="C291" s="128"/>
      <c r="D291" s="21"/>
      <c r="E291" s="21"/>
      <c r="F291" s="18">
        <v>2023</v>
      </c>
      <c r="G291" s="72">
        <f t="shared" si="222"/>
        <v>0</v>
      </c>
      <c r="H291" s="87"/>
      <c r="I291" s="72"/>
      <c r="J291" s="72">
        <f t="shared" si="262"/>
        <v>0</v>
      </c>
      <c r="K291" s="72"/>
      <c r="L291" s="73">
        <f t="shared" si="223"/>
        <v>0</v>
      </c>
      <c r="M291" s="73"/>
      <c r="N291" s="73"/>
      <c r="O291" s="73">
        <f t="shared" si="263"/>
        <v>0</v>
      </c>
      <c r="P291" s="73"/>
      <c r="Q291" s="73">
        <f t="shared" si="224"/>
        <v>0</v>
      </c>
      <c r="R291" s="73"/>
      <c r="S291" s="73"/>
      <c r="T291" s="73">
        <f t="shared" si="264"/>
        <v>0</v>
      </c>
      <c r="U291" s="74"/>
      <c r="V291" s="66">
        <f t="shared" si="261"/>
        <v>0</v>
      </c>
      <c r="W291" s="66"/>
      <c r="X291" s="66"/>
      <c r="Y291" s="66">
        <f t="shared" si="265"/>
        <v>0</v>
      </c>
      <c r="Z291" s="66"/>
    </row>
    <row r="292" ht="24" customHeight="1">
      <c r="A292" s="136"/>
      <c r="B292" s="137"/>
      <c r="C292" s="128"/>
      <c r="D292" s="21"/>
      <c r="E292" s="21"/>
      <c r="F292" s="18">
        <v>2024</v>
      </c>
      <c r="G292" s="72">
        <f t="shared" si="222"/>
        <v>0</v>
      </c>
      <c r="H292" s="88"/>
      <c r="I292" s="72"/>
      <c r="J292" s="72">
        <f t="shared" si="262"/>
        <v>0</v>
      </c>
      <c r="K292" s="72"/>
      <c r="L292" s="73">
        <f t="shared" si="223"/>
        <v>0</v>
      </c>
      <c r="M292" s="73"/>
      <c r="N292" s="73"/>
      <c r="O292" s="73">
        <f t="shared" si="263"/>
        <v>0</v>
      </c>
      <c r="P292" s="73"/>
      <c r="Q292" s="73">
        <f t="shared" si="224"/>
        <v>0</v>
      </c>
      <c r="R292" s="73"/>
      <c r="S292" s="73"/>
      <c r="T292" s="73">
        <f t="shared" si="264"/>
        <v>0</v>
      </c>
      <c r="U292" s="74"/>
      <c r="V292" s="66">
        <f t="shared" si="261"/>
        <v>0</v>
      </c>
      <c r="W292" s="66"/>
      <c r="X292" s="66"/>
      <c r="Y292" s="66">
        <f t="shared" si="265"/>
        <v>0</v>
      </c>
      <c r="Z292" s="66"/>
    </row>
    <row r="293" hidden="1">
      <c r="A293" s="136"/>
      <c r="B293" s="137"/>
      <c r="C293" s="128"/>
      <c r="D293" s="21"/>
      <c r="E293" s="21"/>
      <c r="F293" s="18">
        <v>2025</v>
      </c>
      <c r="G293" s="72">
        <f t="shared" si="222"/>
        <v>0</v>
      </c>
      <c r="H293" s="87"/>
      <c r="I293" s="72"/>
      <c r="J293" s="72">
        <f t="shared" ref="J293:J294" si="266">J291*1.04</f>
        <v>0</v>
      </c>
      <c r="K293" s="72"/>
      <c r="L293" s="73">
        <f t="shared" si="223"/>
        <v>0</v>
      </c>
      <c r="M293" s="73"/>
      <c r="N293" s="73"/>
      <c r="O293" s="73">
        <f t="shared" ref="O293:O294" si="267">O291*1.04</f>
        <v>0</v>
      </c>
      <c r="P293" s="73"/>
      <c r="Q293" s="73">
        <f t="shared" si="224"/>
        <v>0</v>
      </c>
      <c r="R293" s="73"/>
      <c r="S293" s="73"/>
      <c r="T293" s="73">
        <f t="shared" ref="T293:T294" si="268">T291*1.04</f>
        <v>0</v>
      </c>
      <c r="U293" s="74"/>
      <c r="V293" s="66">
        <f t="shared" si="261"/>
        <v>0</v>
      </c>
      <c r="W293" s="66"/>
      <c r="X293" s="66"/>
      <c r="Y293" s="66">
        <f t="shared" ref="Y293:Y294" si="269">Y291*1.04</f>
        <v>0</v>
      </c>
      <c r="Z293" s="66"/>
    </row>
    <row r="294" hidden="1">
      <c r="A294" s="136"/>
      <c r="B294" s="137"/>
      <c r="C294" s="128"/>
      <c r="D294" s="21"/>
      <c r="E294" s="21"/>
      <c r="F294" s="18">
        <v>2026</v>
      </c>
      <c r="G294" s="72">
        <f t="shared" si="222"/>
        <v>0</v>
      </c>
      <c r="H294" s="88"/>
      <c r="I294" s="72"/>
      <c r="J294" s="72">
        <f t="shared" si="266"/>
        <v>0</v>
      </c>
      <c r="K294" s="72"/>
      <c r="L294" s="73">
        <f t="shared" si="223"/>
        <v>0</v>
      </c>
      <c r="M294" s="73"/>
      <c r="N294" s="73"/>
      <c r="O294" s="73">
        <f t="shared" si="267"/>
        <v>0</v>
      </c>
      <c r="P294" s="73"/>
      <c r="Q294" s="73">
        <f t="shared" si="224"/>
        <v>0</v>
      </c>
      <c r="R294" s="73"/>
      <c r="S294" s="73"/>
      <c r="T294" s="73">
        <f t="shared" si="268"/>
        <v>0</v>
      </c>
      <c r="U294" s="74"/>
      <c r="V294" s="66">
        <f t="shared" si="261"/>
        <v>0</v>
      </c>
      <c r="W294" s="66"/>
      <c r="X294" s="66"/>
      <c r="Y294" s="66">
        <f t="shared" si="269"/>
        <v>0</v>
      </c>
      <c r="Z294" s="66"/>
    </row>
    <row r="295" hidden="1">
      <c r="A295" s="136"/>
      <c r="B295" s="55" t="s">
        <v>21</v>
      </c>
      <c r="C295" s="55"/>
      <c r="D295" s="55"/>
      <c r="E295" s="55"/>
      <c r="F295" s="56"/>
      <c r="G295" s="75">
        <f t="shared" si="222"/>
        <v>0</v>
      </c>
      <c r="H295" s="91">
        <f>SUM(H288:H294)</f>
        <v>0</v>
      </c>
      <c r="I295" s="75">
        <f>SUM(I288:I294)</f>
        <v>0</v>
      </c>
      <c r="J295" s="75">
        <f>SUM(J288:J294)</f>
        <v>0</v>
      </c>
      <c r="K295" s="75">
        <f>SUM(K288:K294)</f>
        <v>0</v>
      </c>
      <c r="L295" s="75">
        <f t="shared" si="223"/>
        <v>0</v>
      </c>
      <c r="M295" s="75">
        <f>SUM(M288:M294)</f>
        <v>0</v>
      </c>
      <c r="N295" s="75">
        <f>SUM(N288:N294)</f>
        <v>0</v>
      </c>
      <c r="O295" s="75">
        <f>SUM(O288:O294)</f>
        <v>0</v>
      </c>
      <c r="P295" s="75">
        <f>SUM(P288:P294)</f>
        <v>0</v>
      </c>
      <c r="Q295" s="75">
        <f t="shared" si="224"/>
        <v>0</v>
      </c>
      <c r="R295" s="75">
        <f>SUM(R288:R294)</f>
        <v>0</v>
      </c>
      <c r="S295" s="75">
        <f>SUM(S288:S294)</f>
        <v>0</v>
      </c>
      <c r="T295" s="75">
        <f>SUM(T288:T294)</f>
        <v>0</v>
      </c>
      <c r="U295" s="76">
        <f>SUM(U288:U294)</f>
        <v>0</v>
      </c>
      <c r="V295" s="43">
        <f t="shared" si="261"/>
        <v>0</v>
      </c>
      <c r="W295" s="43">
        <f>SUM(W288:W294)</f>
        <v>0</v>
      </c>
      <c r="X295" s="43">
        <f>SUM(X288:X294)</f>
        <v>0</v>
      </c>
      <c r="Y295" s="43">
        <f>SUM(Y288:Y294)</f>
        <v>0</v>
      </c>
      <c r="Z295" s="43">
        <f>SUM(Z288:Z294)</f>
        <v>0</v>
      </c>
    </row>
    <row r="296" hidden="1">
      <c r="A296" s="136" t="s">
        <v>76</v>
      </c>
      <c r="B296" s="137" t="s">
        <v>77</v>
      </c>
      <c r="C296" s="128" t="s">
        <v>64</v>
      </c>
      <c r="D296" s="21">
        <v>2021</v>
      </c>
      <c r="E296" s="21">
        <v>2026</v>
      </c>
      <c r="F296" s="18">
        <v>2020</v>
      </c>
      <c r="G296" s="72">
        <f t="shared" si="222"/>
        <v>0</v>
      </c>
      <c r="H296" s="88"/>
      <c r="I296" s="72"/>
      <c r="J296" s="72">
        <v>0</v>
      </c>
      <c r="K296" s="72"/>
      <c r="L296" s="73">
        <f t="shared" si="223"/>
        <v>0</v>
      </c>
      <c r="M296" s="73"/>
      <c r="N296" s="73"/>
      <c r="O296" s="73">
        <v>0</v>
      </c>
      <c r="P296" s="73"/>
      <c r="Q296" s="73">
        <f t="shared" si="224"/>
        <v>0</v>
      </c>
      <c r="R296" s="73"/>
      <c r="S296" s="73"/>
      <c r="T296" s="73">
        <v>0</v>
      </c>
      <c r="U296" s="74"/>
      <c r="V296" s="66">
        <f t="shared" si="261"/>
        <v>0</v>
      </c>
      <c r="W296" s="66"/>
      <c r="X296" s="66"/>
      <c r="Y296" s="66">
        <v>0</v>
      </c>
      <c r="Z296" s="66"/>
    </row>
    <row r="297" ht="12.75" hidden="1" customHeight="1">
      <c r="A297" s="136"/>
      <c r="B297" s="137"/>
      <c r="C297" s="128"/>
      <c r="D297" s="21"/>
      <c r="E297" s="21"/>
      <c r="F297" s="18">
        <v>2021</v>
      </c>
      <c r="G297" s="72">
        <f t="shared" si="222"/>
        <v>0</v>
      </c>
      <c r="H297" s="87"/>
      <c r="I297" s="72"/>
      <c r="J297" s="72"/>
      <c r="K297" s="72"/>
      <c r="L297" s="73">
        <f t="shared" si="223"/>
        <v>0</v>
      </c>
      <c r="M297" s="73"/>
      <c r="N297" s="73"/>
      <c r="O297" s="73"/>
      <c r="P297" s="73"/>
      <c r="Q297" s="73">
        <f t="shared" si="224"/>
        <v>0</v>
      </c>
      <c r="R297" s="73"/>
      <c r="S297" s="73"/>
      <c r="T297" s="73"/>
      <c r="U297" s="74"/>
      <c r="V297" s="66">
        <f t="shared" si="261"/>
        <v>0</v>
      </c>
      <c r="W297" s="66"/>
      <c r="X297" s="66"/>
      <c r="Y297" s="66"/>
      <c r="Z297" s="66"/>
    </row>
    <row r="298" hidden="1">
      <c r="A298" s="136"/>
      <c r="B298" s="137"/>
      <c r="C298" s="128"/>
      <c r="D298" s="21"/>
      <c r="E298" s="21"/>
      <c r="F298" s="18">
        <v>2022</v>
      </c>
      <c r="G298" s="72">
        <f t="shared" si="222"/>
        <v>0</v>
      </c>
      <c r="H298" s="88"/>
      <c r="I298" s="72"/>
      <c r="J298" s="72"/>
      <c r="K298" s="72"/>
      <c r="L298" s="73">
        <f t="shared" si="223"/>
        <v>0</v>
      </c>
      <c r="M298" s="73"/>
      <c r="N298" s="73"/>
      <c r="O298" s="73"/>
      <c r="P298" s="73"/>
      <c r="Q298" s="73">
        <f t="shared" si="224"/>
        <v>0</v>
      </c>
      <c r="R298" s="73"/>
      <c r="S298" s="73"/>
      <c r="T298" s="73"/>
      <c r="U298" s="74"/>
      <c r="V298" s="66">
        <f t="shared" si="261"/>
        <v>0</v>
      </c>
      <c r="W298" s="66"/>
      <c r="X298" s="66"/>
      <c r="Y298" s="66"/>
      <c r="Z298" s="66"/>
    </row>
    <row r="299" ht="12.75" hidden="1">
      <c r="A299" s="136"/>
      <c r="B299" s="137"/>
      <c r="C299" s="128"/>
      <c r="D299" s="21"/>
      <c r="E299" s="21"/>
      <c r="F299" s="18">
        <v>2023</v>
      </c>
      <c r="G299" s="72">
        <f t="shared" si="222"/>
        <v>1.0699999999999999e-002</v>
      </c>
      <c r="H299" s="87"/>
      <c r="I299" s="72"/>
      <c r="J299" s="72">
        <v>1.0699999999999999e-002</v>
      </c>
      <c r="K299" s="72"/>
      <c r="L299" s="73">
        <f t="shared" si="223"/>
        <v>1.0699999999999999e-002</v>
      </c>
      <c r="M299" s="73"/>
      <c r="N299" s="73"/>
      <c r="O299" s="73">
        <v>1.0699999999999999e-002</v>
      </c>
      <c r="P299" s="73"/>
      <c r="Q299" s="73">
        <f t="shared" si="224"/>
        <v>0</v>
      </c>
      <c r="R299" s="73"/>
      <c r="S299" s="73"/>
      <c r="T299" s="73"/>
      <c r="U299" s="74"/>
      <c r="V299" s="66">
        <f t="shared" si="261"/>
        <v>0</v>
      </c>
      <c r="W299" s="66"/>
      <c r="X299" s="66"/>
      <c r="Y299" s="66"/>
      <c r="Z299" s="66"/>
    </row>
    <row r="300" ht="19.5" customHeight="1">
      <c r="A300" s="136"/>
      <c r="B300" s="137"/>
      <c r="C300" s="128"/>
      <c r="D300" s="21"/>
      <c r="E300" s="21"/>
      <c r="F300" s="18">
        <v>2024</v>
      </c>
      <c r="G300" s="72">
        <f t="shared" si="222"/>
        <v>20.600000000000001</v>
      </c>
      <c r="H300" s="88"/>
      <c r="I300" s="72"/>
      <c r="J300" s="72">
        <v>20.600000000000001</v>
      </c>
      <c r="K300" s="72"/>
      <c r="L300" s="73">
        <f t="shared" si="223"/>
        <v>20.600000000000001</v>
      </c>
      <c r="M300" s="73"/>
      <c r="N300" s="73"/>
      <c r="O300" s="73">
        <v>20.600000000000001</v>
      </c>
      <c r="P300" s="73"/>
      <c r="Q300" s="73">
        <f t="shared" si="224"/>
        <v>0</v>
      </c>
      <c r="R300" s="73"/>
      <c r="S300" s="73"/>
      <c r="T300" s="73"/>
      <c r="U300" s="74"/>
      <c r="V300" s="66">
        <f t="shared" si="261"/>
        <v>0</v>
      </c>
      <c r="W300" s="66"/>
      <c r="X300" s="66"/>
      <c r="Y300" s="66"/>
      <c r="Z300" s="66"/>
    </row>
    <row r="301" hidden="1">
      <c r="A301" s="136"/>
      <c r="B301" s="137"/>
      <c r="C301" s="128"/>
      <c r="D301" s="21"/>
      <c r="E301" s="21"/>
      <c r="F301" s="18">
        <v>2025</v>
      </c>
      <c r="G301" s="72">
        <f t="shared" si="222"/>
        <v>22.800000000000001</v>
      </c>
      <c r="H301" s="87"/>
      <c r="I301" s="72"/>
      <c r="J301" s="72">
        <v>22.800000000000001</v>
      </c>
      <c r="K301" s="72"/>
      <c r="L301" s="73">
        <f t="shared" si="223"/>
        <v>22.800000000000001</v>
      </c>
      <c r="M301" s="73"/>
      <c r="N301" s="73"/>
      <c r="O301" s="73">
        <v>22.800000000000001</v>
      </c>
      <c r="P301" s="73"/>
      <c r="Q301" s="73">
        <f t="shared" si="224"/>
        <v>0</v>
      </c>
      <c r="R301" s="73"/>
      <c r="S301" s="73"/>
      <c r="T301" s="73"/>
      <c r="U301" s="74"/>
      <c r="V301" s="66">
        <f t="shared" si="261"/>
        <v>0</v>
      </c>
      <c r="W301" s="66"/>
      <c r="X301" s="66"/>
      <c r="Y301" s="66"/>
      <c r="Z301" s="66"/>
    </row>
    <row r="302" hidden="1">
      <c r="A302" s="136"/>
      <c r="B302" s="137"/>
      <c r="C302" s="128"/>
      <c r="D302" s="21"/>
      <c r="E302" s="21"/>
      <c r="F302" s="18">
        <v>2026</v>
      </c>
      <c r="G302" s="72">
        <f t="shared" si="222"/>
        <v>23.800000000000001</v>
      </c>
      <c r="H302" s="88"/>
      <c r="I302" s="72"/>
      <c r="J302" s="72">
        <v>23.800000000000001</v>
      </c>
      <c r="K302" s="72"/>
      <c r="L302" s="73">
        <f t="shared" si="223"/>
        <v>23.800000000000001</v>
      </c>
      <c r="M302" s="73"/>
      <c r="N302" s="73"/>
      <c r="O302" s="73">
        <v>23.800000000000001</v>
      </c>
      <c r="P302" s="73"/>
      <c r="Q302" s="73">
        <f t="shared" si="224"/>
        <v>0</v>
      </c>
      <c r="R302" s="73"/>
      <c r="S302" s="73"/>
      <c r="T302" s="73"/>
      <c r="U302" s="74"/>
      <c r="V302" s="66">
        <f t="shared" si="261"/>
        <v>0</v>
      </c>
      <c r="W302" s="66"/>
      <c r="X302" s="66"/>
      <c r="Y302" s="66"/>
      <c r="Z302" s="66"/>
    </row>
    <row r="303" hidden="1">
      <c r="A303" s="136"/>
      <c r="B303" s="55" t="s">
        <v>21</v>
      </c>
      <c r="C303" s="55"/>
      <c r="D303" s="55"/>
      <c r="E303" s="55"/>
      <c r="F303" s="56"/>
      <c r="G303" s="75">
        <f t="shared" si="222"/>
        <v>67.210700000000003</v>
      </c>
      <c r="H303" s="91">
        <f>SUM(H296:H302)</f>
        <v>0</v>
      </c>
      <c r="I303" s="75">
        <f>SUM(I296:I302)</f>
        <v>0</v>
      </c>
      <c r="J303" s="75">
        <f>SUM(J296:J302)</f>
        <v>67.210700000000003</v>
      </c>
      <c r="K303" s="75">
        <f>SUM(K296:K302)</f>
        <v>0</v>
      </c>
      <c r="L303" s="75">
        <f t="shared" si="223"/>
        <v>67.210700000000003</v>
      </c>
      <c r="M303" s="75">
        <f>SUM(M296:M302)</f>
        <v>0</v>
      </c>
      <c r="N303" s="75">
        <f>SUM(N296:N302)</f>
        <v>0</v>
      </c>
      <c r="O303" s="75">
        <f>SUM(O296:O302)</f>
        <v>67.210700000000003</v>
      </c>
      <c r="P303" s="75">
        <f>SUM(P296:P302)</f>
        <v>0</v>
      </c>
      <c r="Q303" s="75">
        <f t="shared" si="224"/>
        <v>0</v>
      </c>
      <c r="R303" s="75">
        <f>SUM(R296:R302)</f>
        <v>0</v>
      </c>
      <c r="S303" s="75">
        <f>SUM(S296:S302)</f>
        <v>0</v>
      </c>
      <c r="T303" s="75">
        <f>SUM(T296:T302)</f>
        <v>0</v>
      </c>
      <c r="U303" s="76">
        <f>SUM(U296:U302)</f>
        <v>0</v>
      </c>
      <c r="V303" s="43">
        <f t="shared" si="261"/>
        <v>0</v>
      </c>
      <c r="W303" s="43">
        <f>SUM(W296:W302)</f>
        <v>0</v>
      </c>
      <c r="X303" s="43">
        <f>SUM(X296:X302)</f>
        <v>0</v>
      </c>
      <c r="Y303" s="43">
        <f>SUM(Y296:Y302)</f>
        <v>0</v>
      </c>
      <c r="Z303" s="43">
        <f>SUM(Z296:Z302)</f>
        <v>0</v>
      </c>
    </row>
    <row r="304" ht="13.5" hidden="1">
      <c r="A304" s="138" t="s">
        <v>78</v>
      </c>
      <c r="B304" s="131" t="s">
        <v>79</v>
      </c>
      <c r="C304" s="128" t="s">
        <v>64</v>
      </c>
      <c r="D304" s="21">
        <v>2021</v>
      </c>
      <c r="E304" s="21">
        <v>2026</v>
      </c>
      <c r="F304" s="18">
        <v>2020</v>
      </c>
      <c r="G304" s="79">
        <f t="shared" ref="G304:G367" si="270">SUM(H304:K304)</f>
        <v>4930.3166700000002</v>
      </c>
      <c r="H304" s="95">
        <f t="shared" ref="H304:H310" si="271">H312+H320+H328+H336</f>
        <v>0</v>
      </c>
      <c r="I304" s="79">
        <f t="shared" ref="I304:I310" si="272">I312+I320+I328+I336</f>
        <v>4637.3000000000002</v>
      </c>
      <c r="J304" s="79">
        <f t="shared" ref="J304:J310" si="273">J312+J320+J328+J336</f>
        <v>293.01666999999998</v>
      </c>
      <c r="K304" s="79">
        <f t="shared" ref="K304:K310" si="274">K312+K320+K328+K336</f>
        <v>0</v>
      </c>
      <c r="L304" s="80">
        <f t="shared" ref="L304:L367" si="275">SUM(M304:P304)</f>
        <v>4930.3166700000002</v>
      </c>
      <c r="M304" s="79">
        <f t="shared" ref="M304:M310" si="276">M312+M320+M328+M336</f>
        <v>0</v>
      </c>
      <c r="N304" s="79">
        <f t="shared" ref="N304:N310" si="277">N312+N320+N328+N336</f>
        <v>4637.3000000000002</v>
      </c>
      <c r="O304" s="79">
        <f t="shared" ref="O304:O310" si="278">O312+O320+O328+O336</f>
        <v>293.01666999999998</v>
      </c>
      <c r="P304" s="79">
        <f t="shared" ref="P304:P310" si="279">P312+P320+P328+P336</f>
        <v>0</v>
      </c>
      <c r="Q304" s="80">
        <f t="shared" ref="Q304:Q367" si="280">SUM(R304:U304)</f>
        <v>4548.7166699999998</v>
      </c>
      <c r="R304" s="79">
        <f t="shared" ref="R304:R310" si="281">R312+R320+R328+R336</f>
        <v>0</v>
      </c>
      <c r="S304" s="79">
        <f t="shared" ref="S304:S310" si="282">S312+S320+S328+S336</f>
        <v>4255.6999999999998</v>
      </c>
      <c r="T304" s="79">
        <f t="shared" ref="T304:T310" si="283">T312+T320+T328+T336</f>
        <v>293.01666999999998</v>
      </c>
      <c r="U304" s="96">
        <f t="shared" ref="U304:U310" si="284">U312+U320+U328+U336</f>
        <v>0</v>
      </c>
      <c r="V304" s="82">
        <f t="shared" si="261"/>
        <v>4548.7166699999998</v>
      </c>
      <c r="W304" s="97">
        <f t="shared" ref="W304:W310" si="285">W312+W320+W328+W336</f>
        <v>0</v>
      </c>
      <c r="X304" s="97">
        <f t="shared" ref="X304:X310" si="286">X312+X320+X328+X336</f>
        <v>4255.6999999999998</v>
      </c>
      <c r="Y304" s="97">
        <f t="shared" ref="Y304:Y310" si="287">Y312+Y320+Y328+Y336</f>
        <v>293.01666999999998</v>
      </c>
      <c r="Z304" s="97">
        <f t="shared" ref="Z304:Z310" si="288">Z312+Z320+Z328+Z336</f>
        <v>0</v>
      </c>
    </row>
    <row r="305" ht="15.6" hidden="1" customHeight="1">
      <c r="A305" s="138"/>
      <c r="B305" s="131"/>
      <c r="C305" s="128"/>
      <c r="D305" s="21"/>
      <c r="E305" s="21"/>
      <c r="F305" s="18">
        <v>2021</v>
      </c>
      <c r="G305" s="79">
        <f t="shared" si="270"/>
        <v>4584.8000000000002</v>
      </c>
      <c r="H305" s="98">
        <f t="shared" si="271"/>
        <v>0</v>
      </c>
      <c r="I305" s="79">
        <f t="shared" si="272"/>
        <v>4284.8000000000002</v>
      </c>
      <c r="J305" s="79">
        <f t="shared" si="273"/>
        <v>300</v>
      </c>
      <c r="K305" s="79">
        <f t="shared" si="274"/>
        <v>0</v>
      </c>
      <c r="L305" s="80">
        <f t="shared" si="275"/>
        <v>4584.8000000000002</v>
      </c>
      <c r="M305" s="79">
        <f t="shared" si="276"/>
        <v>0</v>
      </c>
      <c r="N305" s="79">
        <f t="shared" si="277"/>
        <v>4284.8000000000002</v>
      </c>
      <c r="O305" s="79">
        <f t="shared" si="278"/>
        <v>300</v>
      </c>
      <c r="P305" s="79">
        <f t="shared" si="279"/>
        <v>0</v>
      </c>
      <c r="Q305" s="80">
        <f t="shared" si="280"/>
        <v>4270.2369999999992</v>
      </c>
      <c r="R305" s="79">
        <f t="shared" si="281"/>
        <v>0</v>
      </c>
      <c r="S305" s="79">
        <f t="shared" si="282"/>
        <v>3972.0739999999996</v>
      </c>
      <c r="T305" s="79">
        <f t="shared" si="283"/>
        <v>298.16300000000001</v>
      </c>
      <c r="U305" s="96">
        <f t="shared" si="284"/>
        <v>0</v>
      </c>
      <c r="V305" s="82">
        <f t="shared" si="261"/>
        <v>4270.2369999999992</v>
      </c>
      <c r="W305" s="97">
        <f t="shared" si="285"/>
        <v>0</v>
      </c>
      <c r="X305" s="97">
        <f t="shared" si="286"/>
        <v>3972.0739999999996</v>
      </c>
      <c r="Y305" s="97">
        <f t="shared" si="287"/>
        <v>298.16300000000001</v>
      </c>
      <c r="Z305" s="97">
        <f t="shared" si="288"/>
        <v>0</v>
      </c>
    </row>
    <row r="306" ht="13.5" hidden="1">
      <c r="A306" s="138"/>
      <c r="B306" s="131"/>
      <c r="C306" s="128"/>
      <c r="D306" s="21"/>
      <c r="E306" s="21"/>
      <c r="F306" s="18">
        <v>2022</v>
      </c>
      <c r="G306" s="79">
        <f t="shared" si="270"/>
        <v>4469.5</v>
      </c>
      <c r="H306" s="95">
        <f t="shared" si="271"/>
        <v>0</v>
      </c>
      <c r="I306" s="79">
        <f t="shared" si="272"/>
        <v>4384</v>
      </c>
      <c r="J306" s="79">
        <f t="shared" si="273"/>
        <v>85.5</v>
      </c>
      <c r="K306" s="79">
        <f t="shared" si="274"/>
        <v>0</v>
      </c>
      <c r="L306" s="80">
        <f t="shared" si="275"/>
        <v>4469.5</v>
      </c>
      <c r="M306" s="79">
        <f t="shared" si="276"/>
        <v>0</v>
      </c>
      <c r="N306" s="79">
        <f t="shared" si="277"/>
        <v>4384</v>
      </c>
      <c r="O306" s="79">
        <f t="shared" si="278"/>
        <v>85.5</v>
      </c>
      <c r="P306" s="79">
        <f t="shared" si="279"/>
        <v>0</v>
      </c>
      <c r="Q306" s="80">
        <f t="shared" si="280"/>
        <v>4469.5</v>
      </c>
      <c r="R306" s="79">
        <f t="shared" si="281"/>
        <v>0</v>
      </c>
      <c r="S306" s="79">
        <f t="shared" si="282"/>
        <v>4384</v>
      </c>
      <c r="T306" s="79">
        <f t="shared" si="283"/>
        <v>85.5</v>
      </c>
      <c r="U306" s="96">
        <f t="shared" si="284"/>
        <v>0</v>
      </c>
      <c r="V306" s="82">
        <f t="shared" si="261"/>
        <v>3690.1754700000001</v>
      </c>
      <c r="W306" s="97">
        <f t="shared" si="285"/>
        <v>0</v>
      </c>
      <c r="X306" s="97">
        <f t="shared" si="286"/>
        <v>3604.6754700000001</v>
      </c>
      <c r="Y306" s="97">
        <f t="shared" si="287"/>
        <v>85.5</v>
      </c>
      <c r="Z306" s="97">
        <f t="shared" si="288"/>
        <v>0</v>
      </c>
    </row>
    <row r="307" ht="12.75" hidden="1">
      <c r="A307" s="138"/>
      <c r="B307" s="131"/>
      <c r="C307" s="128"/>
      <c r="D307" s="21"/>
      <c r="E307" s="21"/>
      <c r="F307" s="18">
        <v>2023</v>
      </c>
      <c r="G307" s="79">
        <f t="shared" si="270"/>
        <v>4574.4000000000005</v>
      </c>
      <c r="H307" s="98">
        <f t="shared" si="271"/>
        <v>0</v>
      </c>
      <c r="I307" s="79">
        <f t="shared" si="272"/>
        <v>4483.1000000000004</v>
      </c>
      <c r="J307" s="79">
        <f t="shared" si="273"/>
        <v>91.299999999999997</v>
      </c>
      <c r="K307" s="79">
        <f t="shared" si="274"/>
        <v>0</v>
      </c>
      <c r="L307" s="80">
        <f t="shared" si="275"/>
        <v>4574.4000000000005</v>
      </c>
      <c r="M307" s="79">
        <f t="shared" si="276"/>
        <v>0</v>
      </c>
      <c r="N307" s="79">
        <f t="shared" si="277"/>
        <v>4483.1000000000004</v>
      </c>
      <c r="O307" s="79">
        <f t="shared" si="278"/>
        <v>91.299999999999997</v>
      </c>
      <c r="P307" s="79">
        <f t="shared" si="279"/>
        <v>0</v>
      </c>
      <c r="Q307" s="80">
        <f t="shared" si="280"/>
        <v>4574.4000000000005</v>
      </c>
      <c r="R307" s="79">
        <f t="shared" si="281"/>
        <v>0</v>
      </c>
      <c r="S307" s="79">
        <f t="shared" si="282"/>
        <v>4483.1000000000004</v>
      </c>
      <c r="T307" s="79">
        <f t="shared" si="283"/>
        <v>91.299999999999997</v>
      </c>
      <c r="U307" s="96">
        <f t="shared" si="284"/>
        <v>0</v>
      </c>
      <c r="V307" s="82">
        <f t="shared" si="261"/>
        <v>4574.4000000000005</v>
      </c>
      <c r="W307" s="97">
        <f t="shared" si="285"/>
        <v>0</v>
      </c>
      <c r="X307" s="97">
        <f t="shared" si="286"/>
        <v>4483.1000000000004</v>
      </c>
      <c r="Y307" s="97">
        <f t="shared" si="287"/>
        <v>91.299999999999997</v>
      </c>
      <c r="Z307" s="97">
        <f t="shared" si="288"/>
        <v>0</v>
      </c>
    </row>
    <row r="308" ht="30" customHeight="1">
      <c r="A308" s="138"/>
      <c r="B308" s="131"/>
      <c r="C308" s="128"/>
      <c r="D308" s="21"/>
      <c r="E308" s="21"/>
      <c r="F308" s="18">
        <v>2024</v>
      </c>
      <c r="G308" s="79">
        <f t="shared" si="270"/>
        <v>6450.3000000000002</v>
      </c>
      <c r="H308" s="95">
        <f t="shared" si="271"/>
        <v>0</v>
      </c>
      <c r="I308" s="79">
        <f t="shared" si="272"/>
        <v>6390</v>
      </c>
      <c r="J308" s="79">
        <f t="shared" si="273"/>
        <v>60.299999999999997</v>
      </c>
      <c r="K308" s="79">
        <f t="shared" si="274"/>
        <v>0</v>
      </c>
      <c r="L308" s="80">
        <f t="shared" si="275"/>
        <v>6450.3000000000002</v>
      </c>
      <c r="M308" s="79">
        <f t="shared" si="276"/>
        <v>0</v>
      </c>
      <c r="N308" s="79">
        <f t="shared" si="277"/>
        <v>6390</v>
      </c>
      <c r="O308" s="79">
        <f t="shared" si="278"/>
        <v>60.299999999999997</v>
      </c>
      <c r="P308" s="79">
        <f t="shared" si="279"/>
        <v>0</v>
      </c>
      <c r="Q308" s="80">
        <f t="shared" si="280"/>
        <v>1327.31988</v>
      </c>
      <c r="R308" s="79">
        <f t="shared" si="281"/>
        <v>0</v>
      </c>
      <c r="S308" s="79">
        <f t="shared" si="282"/>
        <v>1327.31988</v>
      </c>
      <c r="T308" s="79">
        <f t="shared" si="283"/>
        <v>0</v>
      </c>
      <c r="U308" s="96">
        <f t="shared" si="284"/>
        <v>0</v>
      </c>
      <c r="V308" s="82">
        <f t="shared" si="261"/>
        <v>1327.31988</v>
      </c>
      <c r="W308" s="97">
        <f t="shared" si="285"/>
        <v>0</v>
      </c>
      <c r="X308" s="97">
        <f t="shared" si="286"/>
        <v>1327.31988</v>
      </c>
      <c r="Y308" s="97">
        <f t="shared" si="287"/>
        <v>0</v>
      </c>
      <c r="Z308" s="97">
        <f t="shared" si="288"/>
        <v>0</v>
      </c>
    </row>
    <row r="309" ht="13.5" hidden="1">
      <c r="A309" s="138"/>
      <c r="B309" s="131"/>
      <c r="C309" s="128"/>
      <c r="D309" s="21"/>
      <c r="E309" s="21"/>
      <c r="F309" s="21">
        <v>2025</v>
      </c>
      <c r="G309" s="139">
        <f t="shared" si="270"/>
        <v>6372.6999999999998</v>
      </c>
      <c r="H309" s="98">
        <f t="shared" si="271"/>
        <v>0</v>
      </c>
      <c r="I309" s="79">
        <f t="shared" si="272"/>
        <v>6315</v>
      </c>
      <c r="J309" s="79">
        <f t="shared" si="273"/>
        <v>57.700000000000003</v>
      </c>
      <c r="K309" s="79">
        <f t="shared" si="274"/>
        <v>0</v>
      </c>
      <c r="L309" s="80">
        <f t="shared" si="275"/>
        <v>6372.6999999999998</v>
      </c>
      <c r="M309" s="79">
        <f t="shared" si="276"/>
        <v>0</v>
      </c>
      <c r="N309" s="79">
        <f t="shared" si="277"/>
        <v>6315</v>
      </c>
      <c r="O309" s="79">
        <f t="shared" si="278"/>
        <v>57.700000000000003</v>
      </c>
      <c r="P309" s="79">
        <f t="shared" si="279"/>
        <v>0</v>
      </c>
      <c r="Q309" s="80">
        <f t="shared" si="280"/>
        <v>0</v>
      </c>
      <c r="R309" s="79">
        <f t="shared" si="281"/>
        <v>0</v>
      </c>
      <c r="S309" s="79">
        <f t="shared" si="282"/>
        <v>0</v>
      </c>
      <c r="T309" s="79">
        <f t="shared" si="283"/>
        <v>0</v>
      </c>
      <c r="U309" s="96">
        <f t="shared" si="284"/>
        <v>0</v>
      </c>
      <c r="V309" s="82">
        <f t="shared" si="261"/>
        <v>0</v>
      </c>
      <c r="W309" s="97">
        <f t="shared" si="285"/>
        <v>0</v>
      </c>
      <c r="X309" s="97">
        <f t="shared" si="286"/>
        <v>0</v>
      </c>
      <c r="Y309" s="97">
        <f t="shared" si="287"/>
        <v>0</v>
      </c>
      <c r="Z309" s="97">
        <f t="shared" si="288"/>
        <v>0</v>
      </c>
    </row>
    <row r="310" ht="13.5" hidden="1">
      <c r="A310" s="138"/>
      <c r="B310" s="131"/>
      <c r="C310" s="128"/>
      <c r="D310" s="21"/>
      <c r="E310" s="21"/>
      <c r="F310" s="21">
        <v>2026</v>
      </c>
      <c r="G310" s="98">
        <f t="shared" si="270"/>
        <v>6373</v>
      </c>
      <c r="H310" s="140">
        <f t="shared" si="271"/>
        <v>0</v>
      </c>
      <c r="I310" s="79">
        <f t="shared" si="272"/>
        <v>6315</v>
      </c>
      <c r="J310" s="79">
        <f t="shared" si="273"/>
        <v>58</v>
      </c>
      <c r="K310" s="79">
        <f t="shared" si="274"/>
        <v>0</v>
      </c>
      <c r="L310" s="80">
        <f t="shared" si="275"/>
        <v>6373</v>
      </c>
      <c r="M310" s="79">
        <f t="shared" si="276"/>
        <v>0</v>
      </c>
      <c r="N310" s="79">
        <f t="shared" si="277"/>
        <v>6315</v>
      </c>
      <c r="O310" s="79">
        <f t="shared" si="278"/>
        <v>58</v>
      </c>
      <c r="P310" s="79">
        <f t="shared" si="279"/>
        <v>0</v>
      </c>
      <c r="Q310" s="80">
        <f t="shared" si="280"/>
        <v>0</v>
      </c>
      <c r="R310" s="79">
        <f t="shared" si="281"/>
        <v>0</v>
      </c>
      <c r="S310" s="79">
        <f t="shared" si="282"/>
        <v>0</v>
      </c>
      <c r="T310" s="79">
        <f t="shared" si="283"/>
        <v>0</v>
      </c>
      <c r="U310" s="96">
        <f t="shared" si="284"/>
        <v>0</v>
      </c>
      <c r="V310" s="82">
        <f t="shared" si="261"/>
        <v>0</v>
      </c>
      <c r="W310" s="97">
        <f t="shared" si="285"/>
        <v>0</v>
      </c>
      <c r="X310" s="97">
        <f t="shared" si="286"/>
        <v>0</v>
      </c>
      <c r="Y310" s="97">
        <f t="shared" si="287"/>
        <v>0</v>
      </c>
      <c r="Z310" s="97">
        <f t="shared" si="288"/>
        <v>0</v>
      </c>
    </row>
    <row r="311" ht="13.5" hidden="1">
      <c r="A311" s="138"/>
      <c r="B311" s="55" t="s">
        <v>21</v>
      </c>
      <c r="C311" s="55"/>
      <c r="D311" s="55"/>
      <c r="E311" s="55"/>
      <c r="F311" s="55"/>
      <c r="G311" s="43">
        <f t="shared" si="270"/>
        <v>37755.016669999997</v>
      </c>
      <c r="H311" s="135">
        <f>SUM(H304:H310)</f>
        <v>0</v>
      </c>
      <c r="I311" s="80">
        <f>SUM(I304:I310)</f>
        <v>36809.199999999997</v>
      </c>
      <c r="J311" s="80">
        <f>SUM(J304:J310)</f>
        <v>945.81666999999993</v>
      </c>
      <c r="K311" s="80">
        <f>SUM(K304:K310)</f>
        <v>0</v>
      </c>
      <c r="L311" s="75">
        <f t="shared" si="275"/>
        <v>37755.016669999997</v>
      </c>
      <c r="M311" s="80">
        <f>SUM(M304:M310)</f>
        <v>0</v>
      </c>
      <c r="N311" s="80">
        <f>SUM(N304:N310)</f>
        <v>36809.199999999997</v>
      </c>
      <c r="O311" s="80">
        <f>SUM(O304:O310)</f>
        <v>945.81666999999993</v>
      </c>
      <c r="P311" s="80">
        <f>SUM(P304:P310)</f>
        <v>0</v>
      </c>
      <c r="Q311" s="75">
        <f t="shared" si="280"/>
        <v>19190.17355</v>
      </c>
      <c r="R311" s="80">
        <f>SUM(R304:R310)</f>
        <v>0</v>
      </c>
      <c r="S311" s="80">
        <f>SUM(S304:S310)</f>
        <v>18422.193879999999</v>
      </c>
      <c r="T311" s="80">
        <f>SUM(T304:T310)</f>
        <v>767.97966999999994</v>
      </c>
      <c r="U311" s="81">
        <f>SUM(U304:U310)</f>
        <v>0</v>
      </c>
      <c r="V311" s="43">
        <f t="shared" si="261"/>
        <v>18410.849020000001</v>
      </c>
      <c r="W311" s="82">
        <f>SUM(W304:W310)</f>
        <v>0</v>
      </c>
      <c r="X311" s="82">
        <f>SUM(X304:X310)</f>
        <v>17642.869350000001</v>
      </c>
      <c r="Y311" s="82">
        <f>SUM(Y304:Y310)</f>
        <v>767.97966999999994</v>
      </c>
      <c r="Z311" s="82">
        <f>SUM(Z304:Z310)</f>
        <v>0</v>
      </c>
    </row>
    <row r="312" hidden="1">
      <c r="A312" s="136" t="s">
        <v>30</v>
      </c>
      <c r="B312" s="137" t="s">
        <v>80</v>
      </c>
      <c r="C312" s="128" t="s">
        <v>64</v>
      </c>
      <c r="D312" s="21">
        <v>2021</v>
      </c>
      <c r="E312" s="21">
        <v>2026</v>
      </c>
      <c r="F312" s="21">
        <v>2020</v>
      </c>
      <c r="G312" s="87">
        <f t="shared" si="270"/>
        <v>0</v>
      </c>
      <c r="H312" s="110"/>
      <c r="I312" s="72"/>
      <c r="J312" s="72">
        <v>0</v>
      </c>
      <c r="K312" s="72"/>
      <c r="L312" s="73">
        <f t="shared" si="275"/>
        <v>0</v>
      </c>
      <c r="M312" s="73"/>
      <c r="N312" s="73"/>
      <c r="O312" s="73">
        <v>0</v>
      </c>
      <c r="P312" s="73"/>
      <c r="Q312" s="73">
        <f t="shared" si="280"/>
        <v>0</v>
      </c>
      <c r="R312" s="73"/>
      <c r="S312" s="73"/>
      <c r="T312" s="73">
        <v>0</v>
      </c>
      <c r="U312" s="74"/>
      <c r="V312" s="66">
        <f t="shared" si="261"/>
        <v>0</v>
      </c>
      <c r="W312" s="66"/>
      <c r="X312" s="66"/>
      <c r="Y312" s="66">
        <v>0</v>
      </c>
      <c r="Z312" s="66"/>
    </row>
    <row r="313" hidden="1">
      <c r="A313" s="136"/>
      <c r="B313" s="137"/>
      <c r="C313" s="128"/>
      <c r="D313" s="21"/>
      <c r="E313" s="21"/>
      <c r="F313" s="21">
        <v>2021</v>
      </c>
      <c r="G313" s="90">
        <f t="shared" si="270"/>
        <v>0</v>
      </c>
      <c r="H313" s="87"/>
      <c r="I313" s="72"/>
      <c r="J313" s="72">
        <v>0</v>
      </c>
      <c r="K313" s="72"/>
      <c r="L313" s="73">
        <f t="shared" si="275"/>
        <v>0</v>
      </c>
      <c r="M313" s="73"/>
      <c r="N313" s="73"/>
      <c r="O313" s="73">
        <v>0</v>
      </c>
      <c r="P313" s="73"/>
      <c r="Q313" s="73">
        <f t="shared" si="280"/>
        <v>0</v>
      </c>
      <c r="R313" s="73"/>
      <c r="S313" s="73"/>
      <c r="T313" s="73">
        <v>0</v>
      </c>
      <c r="U313" s="74"/>
      <c r="V313" s="66">
        <f t="shared" si="261"/>
        <v>0</v>
      </c>
      <c r="W313" s="66"/>
      <c r="X313" s="66"/>
      <c r="Y313" s="66">
        <v>0</v>
      </c>
      <c r="Z313" s="66"/>
    </row>
    <row r="314" hidden="1">
      <c r="A314" s="136"/>
      <c r="B314" s="137"/>
      <c r="C314" s="128"/>
      <c r="D314" s="21"/>
      <c r="E314" s="21"/>
      <c r="F314" s="21">
        <v>2022</v>
      </c>
      <c r="G314" s="87">
        <f t="shared" si="270"/>
        <v>0</v>
      </c>
      <c r="H314" s="110"/>
      <c r="I314" s="72"/>
      <c r="J314" s="72">
        <f t="shared" ref="J314:J316" si="289">J313*1.04</f>
        <v>0</v>
      </c>
      <c r="K314" s="72"/>
      <c r="L314" s="73">
        <f t="shared" si="275"/>
        <v>0</v>
      </c>
      <c r="M314" s="73"/>
      <c r="N314" s="73"/>
      <c r="O314" s="73">
        <f t="shared" ref="O314:O316" si="290">O313*1.04</f>
        <v>0</v>
      </c>
      <c r="P314" s="73"/>
      <c r="Q314" s="73">
        <f t="shared" si="280"/>
        <v>0</v>
      </c>
      <c r="R314" s="73"/>
      <c r="S314" s="73"/>
      <c r="T314" s="73">
        <f t="shared" ref="T314:T316" si="291">T313*1.04</f>
        <v>0</v>
      </c>
      <c r="U314" s="74"/>
      <c r="V314" s="66">
        <f t="shared" si="261"/>
        <v>0</v>
      </c>
      <c r="W314" s="66"/>
      <c r="X314" s="66"/>
      <c r="Y314" s="66">
        <f t="shared" ref="Y314:Y316" si="292">Y313*1.04</f>
        <v>0</v>
      </c>
      <c r="Z314" s="66"/>
    </row>
    <row r="315" ht="12.75" hidden="1">
      <c r="A315" s="136"/>
      <c r="B315" s="137"/>
      <c r="C315" s="128"/>
      <c r="D315" s="21"/>
      <c r="E315" s="21"/>
      <c r="F315" s="21">
        <v>2023</v>
      </c>
      <c r="G315" s="102">
        <f t="shared" si="270"/>
        <v>0</v>
      </c>
      <c r="H315" s="87"/>
      <c r="I315" s="72"/>
      <c r="J315" s="72">
        <f t="shared" si="289"/>
        <v>0</v>
      </c>
      <c r="K315" s="72"/>
      <c r="L315" s="73">
        <f t="shared" si="275"/>
        <v>0</v>
      </c>
      <c r="M315" s="73"/>
      <c r="N315" s="73"/>
      <c r="O315" s="73">
        <f t="shared" si="290"/>
        <v>0</v>
      </c>
      <c r="P315" s="73"/>
      <c r="Q315" s="73">
        <f t="shared" si="280"/>
        <v>0</v>
      </c>
      <c r="R315" s="73"/>
      <c r="S315" s="73"/>
      <c r="T315" s="73">
        <f t="shared" si="291"/>
        <v>0</v>
      </c>
      <c r="U315" s="74"/>
      <c r="V315" s="66">
        <f t="shared" si="261"/>
        <v>0</v>
      </c>
      <c r="W315" s="66"/>
      <c r="X315" s="66"/>
      <c r="Y315" s="66">
        <f t="shared" si="292"/>
        <v>0</v>
      </c>
      <c r="Z315" s="66"/>
    </row>
    <row r="316" ht="37.5" customHeight="1">
      <c r="A316" s="136"/>
      <c r="B316" s="137"/>
      <c r="C316" s="128"/>
      <c r="D316" s="21"/>
      <c r="E316" s="21"/>
      <c r="F316" s="18">
        <v>2024</v>
      </c>
      <c r="G316" s="72">
        <f t="shared" si="270"/>
        <v>0</v>
      </c>
      <c r="H316" s="72"/>
      <c r="I316" s="72"/>
      <c r="J316" s="72">
        <f t="shared" si="289"/>
        <v>0</v>
      </c>
      <c r="K316" s="72"/>
      <c r="L316" s="73">
        <f t="shared" si="275"/>
        <v>0</v>
      </c>
      <c r="M316" s="73"/>
      <c r="N316" s="73"/>
      <c r="O316" s="73">
        <f t="shared" si="290"/>
        <v>0</v>
      </c>
      <c r="P316" s="73"/>
      <c r="Q316" s="73">
        <f t="shared" si="280"/>
        <v>0</v>
      </c>
      <c r="R316" s="73"/>
      <c r="S316" s="73"/>
      <c r="T316" s="73">
        <f t="shared" si="291"/>
        <v>0</v>
      </c>
      <c r="U316" s="74"/>
      <c r="V316" s="66">
        <f t="shared" si="261"/>
        <v>0</v>
      </c>
      <c r="W316" s="66"/>
      <c r="X316" s="66"/>
      <c r="Y316" s="66">
        <f t="shared" si="292"/>
        <v>0</v>
      </c>
      <c r="Z316" s="66"/>
    </row>
    <row r="317" hidden="1">
      <c r="A317" s="136"/>
      <c r="B317" s="137"/>
      <c r="C317" s="128"/>
      <c r="D317" s="21"/>
      <c r="E317" s="21"/>
      <c r="F317" s="21">
        <v>2025</v>
      </c>
      <c r="G317" s="85">
        <f t="shared" si="270"/>
        <v>0</v>
      </c>
      <c r="H317" s="87"/>
      <c r="I317" s="106"/>
      <c r="J317" s="72">
        <f t="shared" ref="J317:J318" si="293">J315*1.04</f>
        <v>0</v>
      </c>
      <c r="K317" s="72"/>
      <c r="L317" s="73">
        <f t="shared" si="275"/>
        <v>0</v>
      </c>
      <c r="M317" s="73"/>
      <c r="N317" s="73"/>
      <c r="O317" s="73">
        <f t="shared" ref="O317:O318" si="294">O315*1.04</f>
        <v>0</v>
      </c>
      <c r="P317" s="73"/>
      <c r="Q317" s="73">
        <f t="shared" si="280"/>
        <v>0</v>
      </c>
      <c r="R317" s="73"/>
      <c r="S317" s="73"/>
      <c r="T317" s="73">
        <f t="shared" ref="T317:T318" si="295">T315*1.04</f>
        <v>0</v>
      </c>
      <c r="U317" s="74"/>
      <c r="V317" s="66">
        <f t="shared" si="261"/>
        <v>0</v>
      </c>
      <c r="W317" s="66"/>
      <c r="X317" s="66"/>
      <c r="Y317" s="66">
        <f t="shared" ref="Y317:Y318" si="296">Y315*1.04</f>
        <v>0</v>
      </c>
      <c r="Z317" s="66"/>
    </row>
    <row r="318" hidden="1">
      <c r="A318" s="136"/>
      <c r="B318" s="137"/>
      <c r="C318" s="128"/>
      <c r="D318" s="21"/>
      <c r="E318" s="21"/>
      <c r="F318" s="21">
        <v>2026</v>
      </c>
      <c r="G318" s="87">
        <f t="shared" si="270"/>
        <v>0</v>
      </c>
      <c r="H318" s="90"/>
      <c r="I318" s="87"/>
      <c r="J318" s="72">
        <f t="shared" si="293"/>
        <v>0</v>
      </c>
      <c r="K318" s="72"/>
      <c r="L318" s="73">
        <f t="shared" si="275"/>
        <v>0</v>
      </c>
      <c r="M318" s="73"/>
      <c r="N318" s="73"/>
      <c r="O318" s="73">
        <f t="shared" si="294"/>
        <v>0</v>
      </c>
      <c r="P318" s="73"/>
      <c r="Q318" s="73">
        <f t="shared" si="280"/>
        <v>0</v>
      </c>
      <c r="R318" s="73"/>
      <c r="S318" s="73"/>
      <c r="T318" s="73">
        <f t="shared" si="295"/>
        <v>0</v>
      </c>
      <c r="U318" s="74"/>
      <c r="V318" s="66">
        <f t="shared" si="261"/>
        <v>0</v>
      </c>
      <c r="W318" s="66"/>
      <c r="X318" s="66"/>
      <c r="Y318" s="66">
        <f t="shared" si="296"/>
        <v>0</v>
      </c>
      <c r="Z318" s="66"/>
    </row>
    <row r="319" hidden="1">
      <c r="A319" s="136"/>
      <c r="B319" s="55" t="s">
        <v>21</v>
      </c>
      <c r="C319" s="55"/>
      <c r="D319" s="55"/>
      <c r="E319" s="55"/>
      <c r="F319" s="55"/>
      <c r="G319" s="43">
        <f t="shared" si="270"/>
        <v>0</v>
      </c>
      <c r="H319" s="91">
        <f>SUM(H312:H318)</f>
        <v>0</v>
      </c>
      <c r="I319" s="45">
        <f>SUM(I312:I318)</f>
        <v>0</v>
      </c>
      <c r="J319" s="75">
        <f>SUM(J312:J318)</f>
        <v>0</v>
      </c>
      <c r="K319" s="75">
        <f>SUM(K312:K318)</f>
        <v>0</v>
      </c>
      <c r="L319" s="75">
        <f t="shared" si="275"/>
        <v>0</v>
      </c>
      <c r="M319" s="75">
        <f>SUM(M312:M318)</f>
        <v>0</v>
      </c>
      <c r="N319" s="75">
        <f>SUM(N312:N318)</f>
        <v>0</v>
      </c>
      <c r="O319" s="75">
        <f>SUM(O312:O318)</f>
        <v>0</v>
      </c>
      <c r="P319" s="75">
        <f>SUM(P312:P318)</f>
        <v>0</v>
      </c>
      <c r="Q319" s="75">
        <f t="shared" si="280"/>
        <v>0</v>
      </c>
      <c r="R319" s="75">
        <f>SUM(R312:R318)</f>
        <v>0</v>
      </c>
      <c r="S319" s="75">
        <f>SUM(S312:S318)</f>
        <v>0</v>
      </c>
      <c r="T319" s="75">
        <f>SUM(T312:T318)</f>
        <v>0</v>
      </c>
      <c r="U319" s="76">
        <f>SUM(U312:U318)</f>
        <v>0</v>
      </c>
      <c r="V319" s="43">
        <f t="shared" si="261"/>
        <v>0</v>
      </c>
      <c r="W319" s="43">
        <f>SUM(W312:W318)</f>
        <v>0</v>
      </c>
      <c r="X319" s="43">
        <f>SUM(X312:X318)</f>
        <v>0</v>
      </c>
      <c r="Y319" s="43">
        <f>SUM(Y312:Y318)</f>
        <v>0</v>
      </c>
      <c r="Z319" s="43">
        <f>SUM(Z312:Z318)</f>
        <v>0</v>
      </c>
    </row>
    <row r="320" hidden="1">
      <c r="A320" s="136" t="s">
        <v>34</v>
      </c>
      <c r="B320" s="141" t="s">
        <v>81</v>
      </c>
      <c r="C320" s="128" t="s">
        <v>64</v>
      </c>
      <c r="D320" s="21">
        <v>2021</v>
      </c>
      <c r="E320" s="21">
        <v>2026</v>
      </c>
      <c r="F320" s="21">
        <v>2020</v>
      </c>
      <c r="G320" s="87">
        <f t="shared" si="270"/>
        <v>293.01666999999998</v>
      </c>
      <c r="H320" s="90"/>
      <c r="I320" s="87"/>
      <c r="J320" s="72">
        <v>293.01666999999998</v>
      </c>
      <c r="K320" s="72"/>
      <c r="L320" s="73">
        <f t="shared" si="275"/>
        <v>293.01666999999998</v>
      </c>
      <c r="M320" s="73"/>
      <c r="N320" s="73"/>
      <c r="O320" s="73">
        <v>293.01666999999998</v>
      </c>
      <c r="P320" s="73"/>
      <c r="Q320" s="73">
        <f t="shared" si="280"/>
        <v>293.01666999999998</v>
      </c>
      <c r="R320" s="73"/>
      <c r="S320" s="73"/>
      <c r="T320" s="73">
        <v>293.01666999999998</v>
      </c>
      <c r="U320" s="74"/>
      <c r="V320" s="66">
        <f t="shared" si="261"/>
        <v>293.01666999999998</v>
      </c>
      <c r="W320" s="66"/>
      <c r="X320" s="66"/>
      <c r="Y320" s="66">
        <v>293.01666999999998</v>
      </c>
      <c r="Z320" s="66"/>
    </row>
    <row r="321" hidden="1">
      <c r="A321" s="136"/>
      <c r="B321" s="141"/>
      <c r="C321" s="128"/>
      <c r="D321" s="21"/>
      <c r="E321" s="21"/>
      <c r="F321" s="21">
        <v>2021</v>
      </c>
      <c r="G321" s="90">
        <f t="shared" si="270"/>
        <v>300</v>
      </c>
      <c r="H321" s="87"/>
      <c r="I321" s="110"/>
      <c r="J321" s="72">
        <v>300</v>
      </c>
      <c r="K321" s="72"/>
      <c r="L321" s="73">
        <f t="shared" si="275"/>
        <v>300</v>
      </c>
      <c r="M321" s="73"/>
      <c r="N321" s="73"/>
      <c r="O321" s="73">
        <v>300</v>
      </c>
      <c r="P321" s="73"/>
      <c r="Q321" s="73">
        <f t="shared" si="280"/>
        <v>298.16300000000001</v>
      </c>
      <c r="R321" s="73"/>
      <c r="S321" s="73"/>
      <c r="T321" s="73">
        <v>298.16300000000001</v>
      </c>
      <c r="U321" s="74"/>
      <c r="V321" s="66">
        <f t="shared" si="261"/>
        <v>298.16300000000001</v>
      </c>
      <c r="W321" s="66"/>
      <c r="X321" s="66"/>
      <c r="Y321" s="66">
        <v>298.16300000000001</v>
      </c>
      <c r="Z321" s="66"/>
    </row>
    <row r="322" hidden="1">
      <c r="A322" s="136"/>
      <c r="B322" s="141"/>
      <c r="C322" s="128"/>
      <c r="D322" s="21"/>
      <c r="E322" s="21"/>
      <c r="F322" s="21">
        <v>2022</v>
      </c>
      <c r="G322" s="87">
        <f t="shared" si="270"/>
        <v>85.5</v>
      </c>
      <c r="H322" s="90"/>
      <c r="I322" s="87"/>
      <c r="J322" s="72">
        <v>85.5</v>
      </c>
      <c r="K322" s="72"/>
      <c r="L322" s="73">
        <f t="shared" si="275"/>
        <v>85.5</v>
      </c>
      <c r="M322" s="73"/>
      <c r="N322" s="73"/>
      <c r="O322" s="73">
        <v>85.5</v>
      </c>
      <c r="P322" s="73"/>
      <c r="Q322" s="73">
        <f t="shared" si="280"/>
        <v>85.5</v>
      </c>
      <c r="R322" s="73"/>
      <c r="S322" s="73"/>
      <c r="T322" s="73">
        <v>85.5</v>
      </c>
      <c r="U322" s="74"/>
      <c r="V322" s="66">
        <f t="shared" si="261"/>
        <v>85.5</v>
      </c>
      <c r="W322" s="66"/>
      <c r="X322" s="66"/>
      <c r="Y322" s="66">
        <v>85.5</v>
      </c>
      <c r="Z322" s="66"/>
    </row>
    <row r="323" ht="12.75" hidden="1">
      <c r="A323" s="136"/>
      <c r="B323" s="141"/>
      <c r="C323" s="128"/>
      <c r="D323" s="21"/>
      <c r="E323" s="21"/>
      <c r="F323" s="21">
        <v>2023</v>
      </c>
      <c r="G323" s="90">
        <f t="shared" si="270"/>
        <v>91.299999999999997</v>
      </c>
      <c r="H323" s="87"/>
      <c r="I323" s="110"/>
      <c r="J323" s="72">
        <v>91.299999999999997</v>
      </c>
      <c r="K323" s="72"/>
      <c r="L323" s="73">
        <f t="shared" si="275"/>
        <v>91.299999999999997</v>
      </c>
      <c r="M323" s="73"/>
      <c r="N323" s="73"/>
      <c r="O323" s="73">
        <v>91.299999999999997</v>
      </c>
      <c r="P323" s="73"/>
      <c r="Q323" s="73">
        <f t="shared" si="280"/>
        <v>91.299999999999997</v>
      </c>
      <c r="R323" s="73"/>
      <c r="S323" s="73"/>
      <c r="T323" s="73">
        <v>91.299999999999997</v>
      </c>
      <c r="U323" s="74"/>
      <c r="V323" s="66">
        <f t="shared" si="261"/>
        <v>91.299999999999997</v>
      </c>
      <c r="W323" s="66"/>
      <c r="X323" s="66"/>
      <c r="Y323" s="66">
        <v>91.299999999999997</v>
      </c>
      <c r="Z323" s="66"/>
    </row>
    <row r="324" ht="42.75" customHeight="1">
      <c r="A324" s="136"/>
      <c r="B324" s="141"/>
      <c r="C324" s="128"/>
      <c r="D324" s="21"/>
      <c r="E324" s="21"/>
      <c r="F324" s="21">
        <v>2024</v>
      </c>
      <c r="G324" s="87">
        <f t="shared" si="270"/>
        <v>60.299999999999997</v>
      </c>
      <c r="H324" s="90"/>
      <c r="I324" s="87"/>
      <c r="J324" s="72">
        <v>60.299999999999997</v>
      </c>
      <c r="K324" s="72"/>
      <c r="L324" s="73">
        <f t="shared" si="275"/>
        <v>60.299999999999997</v>
      </c>
      <c r="M324" s="73"/>
      <c r="N324" s="73"/>
      <c r="O324" s="73">
        <v>60.299999999999997</v>
      </c>
      <c r="P324" s="73"/>
      <c r="Q324" s="73">
        <f t="shared" si="280"/>
        <v>0</v>
      </c>
      <c r="R324" s="73"/>
      <c r="S324" s="73"/>
      <c r="T324" s="73"/>
      <c r="U324" s="74"/>
      <c r="V324" s="66">
        <f t="shared" si="261"/>
        <v>0</v>
      </c>
      <c r="W324" s="66"/>
      <c r="X324" s="66"/>
      <c r="Y324" s="66"/>
      <c r="Z324" s="66"/>
    </row>
    <row r="325" hidden="1">
      <c r="A325" s="136"/>
      <c r="B325" s="141"/>
      <c r="C325" s="128"/>
      <c r="D325" s="21"/>
      <c r="E325" s="21"/>
      <c r="F325" s="21">
        <v>2025</v>
      </c>
      <c r="G325" s="90">
        <f t="shared" si="270"/>
        <v>57.700000000000003</v>
      </c>
      <c r="H325" s="87"/>
      <c r="I325" s="110"/>
      <c r="J325" s="72">
        <v>57.700000000000003</v>
      </c>
      <c r="K325" s="72"/>
      <c r="L325" s="73">
        <f t="shared" si="275"/>
        <v>57.700000000000003</v>
      </c>
      <c r="M325" s="73"/>
      <c r="N325" s="73"/>
      <c r="O325" s="73">
        <v>57.700000000000003</v>
      </c>
      <c r="P325" s="73"/>
      <c r="Q325" s="73">
        <f t="shared" si="280"/>
        <v>0</v>
      </c>
      <c r="R325" s="73"/>
      <c r="S325" s="73"/>
      <c r="T325" s="73"/>
      <c r="U325" s="74"/>
      <c r="V325" s="66">
        <f t="shared" si="261"/>
        <v>0</v>
      </c>
      <c r="W325" s="66"/>
      <c r="X325" s="66"/>
      <c r="Y325" s="66"/>
      <c r="Z325" s="66"/>
    </row>
    <row r="326" hidden="1">
      <c r="A326" s="136"/>
      <c r="B326" s="141"/>
      <c r="C326" s="128"/>
      <c r="D326" s="21"/>
      <c r="E326" s="21"/>
      <c r="F326" s="21">
        <v>2026</v>
      </c>
      <c r="G326" s="87">
        <f t="shared" si="270"/>
        <v>58</v>
      </c>
      <c r="H326" s="90"/>
      <c r="I326" s="87"/>
      <c r="J326" s="72">
        <v>58</v>
      </c>
      <c r="K326" s="72"/>
      <c r="L326" s="73">
        <f t="shared" si="275"/>
        <v>58</v>
      </c>
      <c r="M326" s="73"/>
      <c r="N326" s="73"/>
      <c r="O326" s="73">
        <v>58</v>
      </c>
      <c r="P326" s="73"/>
      <c r="Q326" s="73">
        <f t="shared" si="280"/>
        <v>0</v>
      </c>
      <c r="R326" s="73"/>
      <c r="S326" s="73"/>
      <c r="T326" s="73"/>
      <c r="U326" s="74"/>
      <c r="V326" s="66">
        <f t="shared" si="261"/>
        <v>0</v>
      </c>
      <c r="W326" s="66"/>
      <c r="X326" s="66"/>
      <c r="Y326" s="66"/>
      <c r="Z326" s="66"/>
    </row>
    <row r="327" hidden="1">
      <c r="A327" s="142"/>
      <c r="B327" s="143" t="s">
        <v>21</v>
      </c>
      <c r="C327" s="143"/>
      <c r="D327" s="143"/>
      <c r="E327" s="143"/>
      <c r="F327" s="143"/>
      <c r="G327" s="43">
        <f t="shared" si="270"/>
        <v>945.81666999999993</v>
      </c>
      <c r="H327" s="43">
        <f>SUM(H320:H326)</f>
        <v>0</v>
      </c>
      <c r="I327" s="45">
        <f>SUM(I320:I326)</f>
        <v>0</v>
      </c>
      <c r="J327" s="75">
        <f>SUM(J320:J326)</f>
        <v>945.81666999999993</v>
      </c>
      <c r="K327" s="75">
        <f>SUM(K320:K326)</f>
        <v>0</v>
      </c>
      <c r="L327" s="75">
        <f t="shared" si="275"/>
        <v>945.81666999999993</v>
      </c>
      <c r="M327" s="75">
        <f>SUM(M320:M326)</f>
        <v>0</v>
      </c>
      <c r="N327" s="75">
        <f>SUM(N320:N326)</f>
        <v>0</v>
      </c>
      <c r="O327" s="75">
        <f>SUM(O320:O326)</f>
        <v>945.81666999999993</v>
      </c>
      <c r="P327" s="75">
        <f>SUM(P320:P326)</f>
        <v>0</v>
      </c>
      <c r="Q327" s="75">
        <f t="shared" si="280"/>
        <v>767.97966999999994</v>
      </c>
      <c r="R327" s="75">
        <f>SUM(R320:R326)</f>
        <v>0</v>
      </c>
      <c r="S327" s="75">
        <f>SUM(S320:S326)</f>
        <v>0</v>
      </c>
      <c r="T327" s="75">
        <f>SUM(T320:T326)</f>
        <v>767.97966999999994</v>
      </c>
      <c r="U327" s="76">
        <f>SUM(U320:U326)</f>
        <v>0</v>
      </c>
      <c r="V327" s="43">
        <f t="shared" si="261"/>
        <v>767.97966999999994</v>
      </c>
      <c r="W327" s="43">
        <f>SUM(W320:W326)</f>
        <v>0</v>
      </c>
      <c r="X327" s="43">
        <f>SUM(X320:X326)</f>
        <v>0</v>
      </c>
      <c r="Y327" s="43">
        <f>SUM(Y320:Y326)</f>
        <v>767.97966999999994</v>
      </c>
      <c r="Z327" s="43">
        <f>SUM(Z320:Z326)</f>
        <v>0</v>
      </c>
    </row>
    <row r="328" hidden="1">
      <c r="A328" s="144" t="s">
        <v>82</v>
      </c>
      <c r="B328" s="145" t="s">
        <v>83</v>
      </c>
      <c r="C328" s="35" t="s">
        <v>84</v>
      </c>
      <c r="D328" s="146">
        <v>2021</v>
      </c>
      <c r="E328" s="146">
        <v>2026</v>
      </c>
      <c r="F328" s="146">
        <v>2020</v>
      </c>
      <c r="G328" s="89">
        <f t="shared" si="270"/>
        <v>3002</v>
      </c>
      <c r="H328" s="90"/>
      <c r="I328" s="110">
        <v>3002</v>
      </c>
      <c r="J328" s="72">
        <v>0</v>
      </c>
      <c r="K328" s="72"/>
      <c r="L328" s="73">
        <f t="shared" si="275"/>
        <v>3002</v>
      </c>
      <c r="M328" s="73"/>
      <c r="N328" s="73">
        <v>3002</v>
      </c>
      <c r="O328" s="73">
        <v>0</v>
      </c>
      <c r="P328" s="73"/>
      <c r="Q328" s="73">
        <f t="shared" si="280"/>
        <v>3002</v>
      </c>
      <c r="R328" s="73"/>
      <c r="S328" s="73">
        <v>3002</v>
      </c>
      <c r="T328" s="73">
        <v>0</v>
      </c>
      <c r="U328" s="74"/>
      <c r="V328" s="66">
        <f t="shared" si="261"/>
        <v>3002</v>
      </c>
      <c r="W328" s="66"/>
      <c r="X328" s="66">
        <v>3002</v>
      </c>
      <c r="Y328" s="66">
        <v>0</v>
      </c>
      <c r="Z328" s="66"/>
    </row>
    <row r="329" hidden="1">
      <c r="A329" s="144"/>
      <c r="B329" s="145"/>
      <c r="C329" s="35"/>
      <c r="D329" s="146"/>
      <c r="E329" s="146"/>
      <c r="F329" s="146">
        <v>2021</v>
      </c>
      <c r="G329" s="89">
        <f t="shared" si="270"/>
        <v>3000</v>
      </c>
      <c r="H329" s="90"/>
      <c r="I329" s="110">
        <v>3000</v>
      </c>
      <c r="J329" s="72">
        <f t="shared" ref="J329:J332" si="297">J328*1.04</f>
        <v>0</v>
      </c>
      <c r="K329" s="72"/>
      <c r="L329" s="73">
        <f t="shared" si="275"/>
        <v>3000</v>
      </c>
      <c r="M329" s="73"/>
      <c r="N329" s="73">
        <v>3000</v>
      </c>
      <c r="O329" s="73">
        <f t="shared" ref="O329:O332" si="298">O328*1.04</f>
        <v>0</v>
      </c>
      <c r="P329" s="73"/>
      <c r="Q329" s="73">
        <f t="shared" si="280"/>
        <v>2687.2739999999999</v>
      </c>
      <c r="R329" s="73"/>
      <c r="S329" s="73">
        <v>2687.2739999999999</v>
      </c>
      <c r="T329" s="73">
        <f t="shared" ref="T329:T332" si="299">T328*1.04</f>
        <v>0</v>
      </c>
      <c r="U329" s="74"/>
      <c r="V329" s="66">
        <f t="shared" si="261"/>
        <v>2687.2739999999999</v>
      </c>
      <c r="W329" s="66"/>
      <c r="X329" s="66">
        <v>2687.2739999999999</v>
      </c>
      <c r="Y329" s="66">
        <f t="shared" ref="Y329:Y332" si="300">Y328*1.04</f>
        <v>0</v>
      </c>
      <c r="Z329" s="66"/>
    </row>
    <row r="330" hidden="1">
      <c r="A330" s="144"/>
      <c r="B330" s="145"/>
      <c r="C330" s="35"/>
      <c r="D330" s="146"/>
      <c r="E330" s="146"/>
      <c r="F330" s="146">
        <v>2022</v>
      </c>
      <c r="G330" s="89">
        <f t="shared" si="270"/>
        <v>2500</v>
      </c>
      <c r="H330" s="90"/>
      <c r="I330" s="110">
        <v>2500</v>
      </c>
      <c r="J330" s="72">
        <f t="shared" si="297"/>
        <v>0</v>
      </c>
      <c r="K330" s="72"/>
      <c r="L330" s="73">
        <f t="shared" si="275"/>
        <v>2500</v>
      </c>
      <c r="M330" s="73"/>
      <c r="N330" s="73">
        <v>2500</v>
      </c>
      <c r="O330" s="73">
        <f t="shared" si="298"/>
        <v>0</v>
      </c>
      <c r="P330" s="73"/>
      <c r="Q330" s="73">
        <f t="shared" si="280"/>
        <v>2500</v>
      </c>
      <c r="R330" s="73"/>
      <c r="S330" s="73">
        <v>2500</v>
      </c>
      <c r="T330" s="73">
        <f t="shared" si="299"/>
        <v>0</v>
      </c>
      <c r="U330" s="74"/>
      <c r="V330" s="66">
        <f t="shared" si="261"/>
        <v>1873</v>
      </c>
      <c r="W330" s="66"/>
      <c r="X330" s="66">
        <v>1873</v>
      </c>
      <c r="Y330" s="66">
        <f t="shared" si="300"/>
        <v>0</v>
      </c>
      <c r="Z330" s="66"/>
    </row>
    <row r="331" ht="12.75" hidden="1">
      <c r="A331" s="144"/>
      <c r="B331" s="145"/>
      <c r="C331" s="35"/>
      <c r="D331" s="146"/>
      <c r="E331" s="146"/>
      <c r="F331" s="146">
        <v>2023</v>
      </c>
      <c r="G331" s="89">
        <f t="shared" si="270"/>
        <v>2500</v>
      </c>
      <c r="H331" s="90"/>
      <c r="I331" s="110">
        <v>2500</v>
      </c>
      <c r="J331" s="72">
        <f t="shared" si="297"/>
        <v>0</v>
      </c>
      <c r="K331" s="72"/>
      <c r="L331" s="73">
        <f t="shared" si="275"/>
        <v>2500</v>
      </c>
      <c r="M331" s="73"/>
      <c r="N331" s="73">
        <v>2500</v>
      </c>
      <c r="O331" s="73">
        <f t="shared" si="298"/>
        <v>0</v>
      </c>
      <c r="P331" s="73"/>
      <c r="Q331" s="73">
        <f t="shared" si="280"/>
        <v>2500</v>
      </c>
      <c r="R331" s="73"/>
      <c r="S331" s="73">
        <v>2500</v>
      </c>
      <c r="T331" s="73">
        <f t="shared" si="299"/>
        <v>0</v>
      </c>
      <c r="U331" s="74"/>
      <c r="V331" s="66">
        <f t="shared" si="261"/>
        <v>2500</v>
      </c>
      <c r="W331" s="66"/>
      <c r="X331" s="66">
        <v>2500</v>
      </c>
      <c r="Y331" s="66">
        <f t="shared" si="300"/>
        <v>0</v>
      </c>
      <c r="Z331" s="66"/>
    </row>
    <row r="332" ht="39.75" customHeight="1">
      <c r="A332" s="144"/>
      <c r="B332" s="145"/>
      <c r="C332" s="35"/>
      <c r="D332" s="146"/>
      <c r="E332" s="146"/>
      <c r="F332" s="146">
        <v>2024</v>
      </c>
      <c r="G332" s="89">
        <f t="shared" si="270"/>
        <v>3000</v>
      </c>
      <c r="H332" s="90"/>
      <c r="I332" s="110">
        <v>3000</v>
      </c>
      <c r="J332" s="72">
        <f t="shared" si="297"/>
        <v>0</v>
      </c>
      <c r="K332" s="72"/>
      <c r="L332" s="73">
        <f t="shared" si="275"/>
        <v>3000</v>
      </c>
      <c r="M332" s="73"/>
      <c r="N332" s="73">
        <v>3000</v>
      </c>
      <c r="O332" s="73">
        <f t="shared" si="298"/>
        <v>0</v>
      </c>
      <c r="P332" s="73"/>
      <c r="Q332" s="73">
        <f t="shared" si="280"/>
        <v>302.97199999999998</v>
      </c>
      <c r="R332" s="73"/>
      <c r="S332" s="73">
        <v>302.97199999999998</v>
      </c>
      <c r="T332" s="73">
        <f t="shared" si="299"/>
        <v>0</v>
      </c>
      <c r="U332" s="74"/>
      <c r="V332" s="66">
        <f t="shared" si="261"/>
        <v>302.97199999999998</v>
      </c>
      <c r="W332" s="66"/>
      <c r="X332" s="66">
        <v>302.97199999999998</v>
      </c>
      <c r="Y332" s="66">
        <f t="shared" si="300"/>
        <v>0</v>
      </c>
      <c r="Z332" s="66"/>
    </row>
    <row r="333" hidden="1">
      <c r="A333" s="144"/>
      <c r="B333" s="145"/>
      <c r="C333" s="35"/>
      <c r="D333" s="146"/>
      <c r="E333" s="146"/>
      <c r="F333" s="146">
        <v>2025</v>
      </c>
      <c r="G333" s="89">
        <f t="shared" si="270"/>
        <v>2925</v>
      </c>
      <c r="H333" s="90"/>
      <c r="I333" s="110">
        <v>2925</v>
      </c>
      <c r="J333" s="72">
        <f t="shared" ref="J333:J334" si="301">J331*1.04</f>
        <v>0</v>
      </c>
      <c r="K333" s="72"/>
      <c r="L333" s="73">
        <f t="shared" si="275"/>
        <v>2925</v>
      </c>
      <c r="M333" s="73"/>
      <c r="N333" s="73">
        <v>2925</v>
      </c>
      <c r="O333" s="73">
        <f t="shared" ref="O333:O334" si="302">O331*1.04</f>
        <v>0</v>
      </c>
      <c r="P333" s="73"/>
      <c r="Q333" s="73">
        <f t="shared" si="280"/>
        <v>0</v>
      </c>
      <c r="R333" s="73"/>
      <c r="S333" s="73"/>
      <c r="T333" s="73">
        <f t="shared" ref="T333:T334" si="303">T331*1.04</f>
        <v>0</v>
      </c>
      <c r="U333" s="74"/>
      <c r="V333" s="66">
        <f t="shared" si="261"/>
        <v>0</v>
      </c>
      <c r="W333" s="66"/>
      <c r="X333" s="66"/>
      <c r="Y333" s="66">
        <f t="shared" ref="Y333:Y334" si="304">Y331*1.04</f>
        <v>0</v>
      </c>
      <c r="Z333" s="66"/>
    </row>
    <row r="334" hidden="1">
      <c r="A334" s="144"/>
      <c r="B334" s="145"/>
      <c r="C334" s="35"/>
      <c r="D334" s="146"/>
      <c r="E334" s="146"/>
      <c r="F334" s="146">
        <v>2026</v>
      </c>
      <c r="G334" s="89">
        <f t="shared" si="270"/>
        <v>2925</v>
      </c>
      <c r="H334" s="90"/>
      <c r="I334" s="110">
        <v>2925</v>
      </c>
      <c r="J334" s="72">
        <f t="shared" si="301"/>
        <v>0</v>
      </c>
      <c r="K334" s="72"/>
      <c r="L334" s="73">
        <f t="shared" si="275"/>
        <v>2925</v>
      </c>
      <c r="M334" s="73"/>
      <c r="N334" s="73">
        <v>2925</v>
      </c>
      <c r="O334" s="73">
        <f t="shared" si="302"/>
        <v>0</v>
      </c>
      <c r="P334" s="73"/>
      <c r="Q334" s="73">
        <f t="shared" si="280"/>
        <v>0</v>
      </c>
      <c r="R334" s="73"/>
      <c r="S334" s="73"/>
      <c r="T334" s="73">
        <f t="shared" si="303"/>
        <v>0</v>
      </c>
      <c r="U334" s="74"/>
      <c r="V334" s="66">
        <f t="shared" si="261"/>
        <v>0</v>
      </c>
      <c r="W334" s="66"/>
      <c r="X334" s="66"/>
      <c r="Y334" s="66">
        <f t="shared" si="304"/>
        <v>0</v>
      </c>
      <c r="Z334" s="66"/>
    </row>
    <row r="335" hidden="1">
      <c r="A335" s="144"/>
      <c r="B335" s="147" t="s">
        <v>21</v>
      </c>
      <c r="C335" s="147"/>
      <c r="D335" s="147"/>
      <c r="E335" s="147"/>
      <c r="F335" s="147"/>
      <c r="G335" s="76">
        <f t="shared" si="270"/>
        <v>19852</v>
      </c>
      <c r="H335" s="43">
        <f>SUM(H328:H334)</f>
        <v>0</v>
      </c>
      <c r="I335" s="45">
        <f>SUM(I328:I334)</f>
        <v>19852</v>
      </c>
      <c r="J335" s="75">
        <f>SUM(J328:J334)</f>
        <v>0</v>
      </c>
      <c r="K335" s="75">
        <f>SUM(K328:K334)</f>
        <v>0</v>
      </c>
      <c r="L335" s="75">
        <f t="shared" si="275"/>
        <v>19852</v>
      </c>
      <c r="M335" s="75">
        <f>SUM(M328:M334)</f>
        <v>0</v>
      </c>
      <c r="N335" s="75">
        <f>SUM(N328:N334)</f>
        <v>19852</v>
      </c>
      <c r="O335" s="75">
        <f>SUM(O328:O334)</f>
        <v>0</v>
      </c>
      <c r="P335" s="75">
        <f>SUM(P328:P334)</f>
        <v>0</v>
      </c>
      <c r="Q335" s="75">
        <f t="shared" si="280"/>
        <v>10992.245999999999</v>
      </c>
      <c r="R335" s="75">
        <f>SUM(R328:R334)</f>
        <v>0</v>
      </c>
      <c r="S335" s="75">
        <f>SUM(S328:S334)</f>
        <v>10992.245999999999</v>
      </c>
      <c r="T335" s="75">
        <f>SUM(T328:T334)</f>
        <v>0</v>
      </c>
      <c r="U335" s="76">
        <f>SUM(U328:U334)</f>
        <v>0</v>
      </c>
      <c r="V335" s="43">
        <f t="shared" ref="V335:V376" si="305">SUM(W335:Z335)</f>
        <v>10365.245999999999</v>
      </c>
      <c r="W335" s="43">
        <f>SUM(W328:W334)</f>
        <v>0</v>
      </c>
      <c r="X335" s="43">
        <f>SUM(X328:X334)</f>
        <v>10365.245999999999</v>
      </c>
      <c r="Y335" s="43">
        <f>SUM(Y328:Y334)</f>
        <v>0</v>
      </c>
      <c r="Z335" s="43">
        <f>SUM(Z328:Z334)</f>
        <v>0</v>
      </c>
    </row>
    <row r="336" hidden="1">
      <c r="A336" s="144" t="s">
        <v>85</v>
      </c>
      <c r="B336" s="145" t="s">
        <v>86</v>
      </c>
      <c r="C336" s="148" t="s">
        <v>64</v>
      </c>
      <c r="D336" s="146">
        <v>2021</v>
      </c>
      <c r="E336" s="146">
        <v>2026</v>
      </c>
      <c r="F336" s="146">
        <v>2020</v>
      </c>
      <c r="G336" s="89">
        <f t="shared" si="270"/>
        <v>1635.3</v>
      </c>
      <c r="H336" s="90"/>
      <c r="I336" s="110">
        <v>1635.3</v>
      </c>
      <c r="J336" s="72">
        <v>0</v>
      </c>
      <c r="K336" s="72"/>
      <c r="L336" s="73">
        <f t="shared" si="275"/>
        <v>1635.3</v>
      </c>
      <c r="M336" s="73"/>
      <c r="N336" s="73">
        <v>1635.3</v>
      </c>
      <c r="O336" s="73">
        <v>0</v>
      </c>
      <c r="P336" s="73"/>
      <c r="Q336" s="73">
        <f t="shared" si="280"/>
        <v>1253.7</v>
      </c>
      <c r="R336" s="73"/>
      <c r="S336" s="73">
        <v>1253.7</v>
      </c>
      <c r="T336" s="73"/>
      <c r="U336" s="74"/>
      <c r="V336" s="66">
        <f t="shared" si="305"/>
        <v>1253.7</v>
      </c>
      <c r="W336" s="66"/>
      <c r="X336" s="66">
        <v>1253.7</v>
      </c>
      <c r="Y336" s="66">
        <v>0</v>
      </c>
      <c r="Z336" s="66"/>
    </row>
    <row r="337" ht="13.15" hidden="1" customHeight="1">
      <c r="A337" s="144"/>
      <c r="B337" s="145"/>
      <c r="C337" s="148"/>
      <c r="D337" s="146"/>
      <c r="E337" s="146"/>
      <c r="F337" s="146">
        <v>2021</v>
      </c>
      <c r="G337" s="89">
        <f t="shared" si="270"/>
        <v>1284.8</v>
      </c>
      <c r="H337" s="90"/>
      <c r="I337" s="110">
        <v>1284.8</v>
      </c>
      <c r="J337" s="72">
        <f t="shared" ref="J337:J340" si="306">J336*1.04</f>
        <v>0</v>
      </c>
      <c r="K337" s="72"/>
      <c r="L337" s="73">
        <f t="shared" si="275"/>
        <v>1284.8</v>
      </c>
      <c r="M337" s="73"/>
      <c r="N337" s="73">
        <v>1284.8</v>
      </c>
      <c r="O337" s="73">
        <f t="shared" ref="O337:O340" si="307">O336*1.04</f>
        <v>0</v>
      </c>
      <c r="P337" s="73"/>
      <c r="Q337" s="73">
        <f t="shared" si="280"/>
        <v>1284.8</v>
      </c>
      <c r="R337" s="73"/>
      <c r="S337" s="73">
        <v>1284.8</v>
      </c>
      <c r="T337" s="73">
        <f t="shared" ref="T337:T340" si="308">T336*1.04</f>
        <v>0</v>
      </c>
      <c r="U337" s="74"/>
      <c r="V337" s="66">
        <f t="shared" si="305"/>
        <v>1284.8</v>
      </c>
      <c r="W337" s="66"/>
      <c r="X337" s="66">
        <v>1284.8</v>
      </c>
      <c r="Y337" s="66">
        <f t="shared" ref="Y337:Y340" si="309">Y336*1.04</f>
        <v>0</v>
      </c>
      <c r="Z337" s="66"/>
    </row>
    <row r="338" hidden="1">
      <c r="A338" s="144"/>
      <c r="B338" s="145"/>
      <c r="C338" s="148"/>
      <c r="D338" s="146"/>
      <c r="E338" s="146"/>
      <c r="F338" s="146">
        <v>2022</v>
      </c>
      <c r="G338" s="89">
        <f t="shared" si="270"/>
        <v>1884</v>
      </c>
      <c r="H338" s="90"/>
      <c r="I338" s="110">
        <v>1884</v>
      </c>
      <c r="J338" s="72">
        <f t="shared" si="306"/>
        <v>0</v>
      </c>
      <c r="K338" s="72"/>
      <c r="L338" s="73">
        <f t="shared" si="275"/>
        <v>1884</v>
      </c>
      <c r="M338" s="73"/>
      <c r="N338" s="73">
        <v>1884</v>
      </c>
      <c r="O338" s="73">
        <f t="shared" si="307"/>
        <v>0</v>
      </c>
      <c r="P338" s="73"/>
      <c r="Q338" s="73">
        <f t="shared" si="280"/>
        <v>1884</v>
      </c>
      <c r="R338" s="73"/>
      <c r="S338" s="73">
        <v>1884</v>
      </c>
      <c r="T338" s="73">
        <f t="shared" si="308"/>
        <v>0</v>
      </c>
      <c r="U338" s="74"/>
      <c r="V338" s="66">
        <f t="shared" si="305"/>
        <v>1731.6754699999999</v>
      </c>
      <c r="W338" s="66"/>
      <c r="X338" s="66">
        <v>1731.6754699999999</v>
      </c>
      <c r="Y338" s="66">
        <f t="shared" si="309"/>
        <v>0</v>
      </c>
      <c r="Z338" s="66"/>
    </row>
    <row r="339" ht="39.75" hidden="1" customHeight="1">
      <c r="A339" s="144"/>
      <c r="B339" s="145"/>
      <c r="C339" s="148"/>
      <c r="D339" s="146"/>
      <c r="E339" s="146"/>
      <c r="F339" s="146">
        <v>2023</v>
      </c>
      <c r="G339" s="89">
        <f t="shared" si="270"/>
        <v>1983.0999999999999</v>
      </c>
      <c r="H339" s="90"/>
      <c r="I339" s="110">
        <v>1983.0999999999999</v>
      </c>
      <c r="J339" s="72">
        <f t="shared" si="306"/>
        <v>0</v>
      </c>
      <c r="K339" s="72"/>
      <c r="L339" s="73">
        <f t="shared" si="275"/>
        <v>1983.0999999999999</v>
      </c>
      <c r="M339" s="73"/>
      <c r="N339" s="73">
        <v>1983.0999999999999</v>
      </c>
      <c r="O339" s="73">
        <f t="shared" si="307"/>
        <v>0</v>
      </c>
      <c r="P339" s="73"/>
      <c r="Q339" s="73">
        <f t="shared" si="280"/>
        <v>1983.0999999999999</v>
      </c>
      <c r="R339" s="73"/>
      <c r="S339" s="73">
        <v>1983.0999999999999</v>
      </c>
      <c r="T339" s="73">
        <f t="shared" si="308"/>
        <v>0</v>
      </c>
      <c r="U339" s="74"/>
      <c r="V339" s="66">
        <f t="shared" si="305"/>
        <v>1983.0999999999999</v>
      </c>
      <c r="W339" s="66"/>
      <c r="X339" s="66">
        <v>1983.0999999999999</v>
      </c>
      <c r="Y339" s="66">
        <f t="shared" si="309"/>
        <v>0</v>
      </c>
      <c r="Z339" s="66"/>
    </row>
    <row r="340" ht="28.5" customHeight="1">
      <c r="A340" s="144"/>
      <c r="B340" s="145"/>
      <c r="C340" s="148"/>
      <c r="D340" s="146"/>
      <c r="E340" s="146"/>
      <c r="F340" s="146">
        <v>2024</v>
      </c>
      <c r="G340" s="89">
        <f t="shared" si="270"/>
        <v>3390</v>
      </c>
      <c r="H340" s="90"/>
      <c r="I340" s="110">
        <v>3390</v>
      </c>
      <c r="J340" s="72">
        <f t="shared" si="306"/>
        <v>0</v>
      </c>
      <c r="K340" s="72"/>
      <c r="L340" s="73">
        <f t="shared" si="275"/>
        <v>3390</v>
      </c>
      <c r="M340" s="73"/>
      <c r="N340" s="73">
        <v>3390</v>
      </c>
      <c r="O340" s="73">
        <f t="shared" si="307"/>
        <v>0</v>
      </c>
      <c r="P340" s="73"/>
      <c r="Q340" s="73">
        <f t="shared" si="280"/>
        <v>1024.34788</v>
      </c>
      <c r="R340" s="73"/>
      <c r="S340" s="73">
        <v>1024.34788</v>
      </c>
      <c r="T340" s="73">
        <f t="shared" si="308"/>
        <v>0</v>
      </c>
      <c r="U340" s="74"/>
      <c r="V340" s="66">
        <f t="shared" si="305"/>
        <v>1024.34788</v>
      </c>
      <c r="W340" s="66"/>
      <c r="X340" s="66">
        <v>1024.34788</v>
      </c>
      <c r="Y340" s="66">
        <f t="shared" si="309"/>
        <v>0</v>
      </c>
      <c r="Z340" s="66"/>
    </row>
    <row r="341" hidden="1">
      <c r="A341" s="144"/>
      <c r="B341" s="145"/>
      <c r="C341" s="148"/>
      <c r="D341" s="146"/>
      <c r="E341" s="146"/>
      <c r="F341" s="146">
        <v>2025</v>
      </c>
      <c r="G341" s="89">
        <f t="shared" si="270"/>
        <v>3390</v>
      </c>
      <c r="H341" s="90"/>
      <c r="I341" s="110">
        <v>3390</v>
      </c>
      <c r="J341" s="72">
        <f t="shared" ref="J341:J342" si="310">J339*1.04</f>
        <v>0</v>
      </c>
      <c r="K341" s="72"/>
      <c r="L341" s="73">
        <f t="shared" si="275"/>
        <v>3390</v>
      </c>
      <c r="M341" s="73"/>
      <c r="N341" s="73">
        <v>3390</v>
      </c>
      <c r="O341" s="73">
        <f t="shared" ref="O341:O342" si="311">O339*1.04</f>
        <v>0</v>
      </c>
      <c r="P341" s="73"/>
      <c r="Q341" s="73">
        <f t="shared" si="280"/>
        <v>0</v>
      </c>
      <c r="R341" s="73"/>
      <c r="S341" s="73"/>
      <c r="T341" s="73">
        <f t="shared" ref="T341:T342" si="312">T339*1.04</f>
        <v>0</v>
      </c>
      <c r="U341" s="74"/>
      <c r="V341" s="66">
        <f t="shared" si="305"/>
        <v>0</v>
      </c>
      <c r="W341" s="66"/>
      <c r="X341" s="66"/>
      <c r="Y341" s="66">
        <f t="shared" ref="Y341:Y342" si="313">Y339*1.04</f>
        <v>0</v>
      </c>
      <c r="Z341" s="66"/>
    </row>
    <row r="342" hidden="1">
      <c r="A342" s="144"/>
      <c r="B342" s="145"/>
      <c r="C342" s="148"/>
      <c r="D342" s="146"/>
      <c r="E342" s="146"/>
      <c r="F342" s="146">
        <v>2026</v>
      </c>
      <c r="G342" s="89">
        <f t="shared" si="270"/>
        <v>3390</v>
      </c>
      <c r="H342" s="90"/>
      <c r="I342" s="110">
        <v>3390</v>
      </c>
      <c r="J342" s="72">
        <f t="shared" si="310"/>
        <v>0</v>
      </c>
      <c r="K342" s="72"/>
      <c r="L342" s="73">
        <f t="shared" si="275"/>
        <v>3390</v>
      </c>
      <c r="M342" s="73"/>
      <c r="N342" s="73">
        <v>3390</v>
      </c>
      <c r="O342" s="73">
        <f t="shared" si="311"/>
        <v>0</v>
      </c>
      <c r="P342" s="73"/>
      <c r="Q342" s="73">
        <f t="shared" si="280"/>
        <v>0</v>
      </c>
      <c r="R342" s="73"/>
      <c r="S342" s="73"/>
      <c r="T342" s="73">
        <f t="shared" si="312"/>
        <v>0</v>
      </c>
      <c r="U342" s="74"/>
      <c r="V342" s="66">
        <f t="shared" si="305"/>
        <v>0</v>
      </c>
      <c r="W342" s="66"/>
      <c r="X342" s="66"/>
      <c r="Y342" s="66">
        <f t="shared" si="313"/>
        <v>0</v>
      </c>
      <c r="Z342" s="66"/>
    </row>
    <row r="343" hidden="1">
      <c r="A343" s="144"/>
      <c r="B343" s="147" t="s">
        <v>21</v>
      </c>
      <c r="C343" s="147"/>
      <c r="D343" s="147"/>
      <c r="E343" s="147"/>
      <c r="F343" s="147"/>
      <c r="G343" s="76">
        <f t="shared" si="270"/>
        <v>16957.200000000001</v>
      </c>
      <c r="H343" s="43">
        <f>SUM(H336:H342)</f>
        <v>0</v>
      </c>
      <c r="I343" s="45">
        <f>SUM(I336:I342)</f>
        <v>16957.200000000001</v>
      </c>
      <c r="J343" s="75">
        <f>SUM(J336:J342)</f>
        <v>0</v>
      </c>
      <c r="K343" s="75">
        <f>SUM(K336:K342)</f>
        <v>0</v>
      </c>
      <c r="L343" s="75">
        <f t="shared" si="275"/>
        <v>16957.200000000001</v>
      </c>
      <c r="M343" s="75">
        <f>SUM(M336:M342)</f>
        <v>0</v>
      </c>
      <c r="N343" s="75">
        <f>SUM(N336:N342)</f>
        <v>16957.200000000001</v>
      </c>
      <c r="O343" s="75">
        <f>SUM(O336:O342)</f>
        <v>0</v>
      </c>
      <c r="P343" s="75">
        <f>SUM(P336:P342)</f>
        <v>0</v>
      </c>
      <c r="Q343" s="75">
        <f t="shared" si="280"/>
        <v>7429.9478800000006</v>
      </c>
      <c r="R343" s="75">
        <f>SUM(R336:R342)</f>
        <v>0</v>
      </c>
      <c r="S343" s="75">
        <f>SUM(S336:S342)</f>
        <v>7429.9478800000006</v>
      </c>
      <c r="T343" s="75">
        <f>SUM(T336:T342)</f>
        <v>0</v>
      </c>
      <c r="U343" s="76">
        <f>SUM(U336:U342)</f>
        <v>0</v>
      </c>
      <c r="V343" s="43">
        <f t="shared" si="305"/>
        <v>7277.6233500000008</v>
      </c>
      <c r="W343" s="43">
        <f>SUM(W336:W342)</f>
        <v>0</v>
      </c>
      <c r="X343" s="43">
        <f>SUM(X336:X342)</f>
        <v>7277.6233500000008</v>
      </c>
      <c r="Y343" s="43">
        <f>SUM(Y336:Y342)</f>
        <v>0</v>
      </c>
      <c r="Z343" s="43">
        <f>SUM(Z336:Z342)</f>
        <v>0</v>
      </c>
    </row>
    <row r="344" ht="13.5" hidden="1">
      <c r="A344" s="149" t="s">
        <v>87</v>
      </c>
      <c r="B344" s="150" t="s">
        <v>88</v>
      </c>
      <c r="C344" s="26" t="s">
        <v>89</v>
      </c>
      <c r="D344" s="27">
        <v>2021</v>
      </c>
      <c r="E344" s="27">
        <v>2026</v>
      </c>
      <c r="F344" s="27">
        <v>2020</v>
      </c>
      <c r="G344" s="40">
        <f t="shared" si="270"/>
        <v>0</v>
      </c>
      <c r="H344" s="97">
        <f>H352</f>
        <v>0</v>
      </c>
      <c r="I344" s="98">
        <f>I352</f>
        <v>0</v>
      </c>
      <c r="J344" s="79">
        <f>J352</f>
        <v>0</v>
      </c>
      <c r="K344" s="79">
        <f>K352</f>
        <v>0</v>
      </c>
      <c r="L344" s="75">
        <f t="shared" si="275"/>
        <v>0</v>
      </c>
      <c r="M344" s="80">
        <f>M352</f>
        <v>0</v>
      </c>
      <c r="N344" s="80">
        <f>N352</f>
        <v>0</v>
      </c>
      <c r="O344" s="80">
        <f>O352</f>
        <v>0</v>
      </c>
      <c r="P344" s="80">
        <f>P352</f>
        <v>0</v>
      </c>
      <c r="Q344" s="75">
        <f t="shared" si="280"/>
        <v>0</v>
      </c>
      <c r="R344" s="80">
        <f>R352</f>
        <v>0</v>
      </c>
      <c r="S344" s="80">
        <f>S352</f>
        <v>0</v>
      </c>
      <c r="T344" s="80">
        <f>T352</f>
        <v>0</v>
      </c>
      <c r="U344" s="81">
        <f>U352</f>
        <v>0</v>
      </c>
      <c r="V344" s="43">
        <f t="shared" si="305"/>
        <v>0</v>
      </c>
      <c r="W344" s="82">
        <f>W352</f>
        <v>0</v>
      </c>
      <c r="X344" s="82">
        <f>X352</f>
        <v>0</v>
      </c>
      <c r="Y344" s="82">
        <f>Y352</f>
        <v>0</v>
      </c>
      <c r="Z344" s="82">
        <f>Z352</f>
        <v>0</v>
      </c>
    </row>
    <row r="345" ht="15.949999999999999" hidden="1" customHeight="1">
      <c r="A345" s="151"/>
      <c r="B345" s="131"/>
      <c r="C345" s="128"/>
      <c r="D345" s="21"/>
      <c r="E345" s="21"/>
      <c r="F345" s="21">
        <v>2021</v>
      </c>
      <c r="G345" s="41">
        <f t="shared" si="270"/>
        <v>0</v>
      </c>
      <c r="H345" s="98"/>
      <c r="I345" s="140"/>
      <c r="J345" s="79"/>
      <c r="K345" s="79"/>
      <c r="L345" s="75">
        <f t="shared" si="275"/>
        <v>0</v>
      </c>
      <c r="M345" s="80"/>
      <c r="N345" s="80"/>
      <c r="O345" s="80"/>
      <c r="P345" s="80"/>
      <c r="Q345" s="75">
        <f t="shared" si="280"/>
        <v>0</v>
      </c>
      <c r="R345" s="80"/>
      <c r="S345" s="80"/>
      <c r="T345" s="80"/>
      <c r="U345" s="81"/>
      <c r="V345" s="43">
        <f t="shared" si="305"/>
        <v>0</v>
      </c>
      <c r="W345" s="82"/>
      <c r="X345" s="82"/>
      <c r="Y345" s="82"/>
      <c r="Z345" s="82"/>
    </row>
    <row r="346" ht="13.5" hidden="1">
      <c r="A346" s="151"/>
      <c r="B346" s="131"/>
      <c r="C346" s="128"/>
      <c r="D346" s="21"/>
      <c r="E346" s="21"/>
      <c r="F346" s="21">
        <v>2022</v>
      </c>
      <c r="G346" s="40">
        <f t="shared" si="270"/>
        <v>0</v>
      </c>
      <c r="H346" s="97"/>
      <c r="I346" s="98"/>
      <c r="J346" s="79"/>
      <c r="K346" s="79"/>
      <c r="L346" s="75">
        <f t="shared" si="275"/>
        <v>0</v>
      </c>
      <c r="M346" s="80"/>
      <c r="N346" s="80"/>
      <c r="O346" s="80"/>
      <c r="P346" s="80"/>
      <c r="Q346" s="75">
        <f t="shared" si="280"/>
        <v>0</v>
      </c>
      <c r="R346" s="80"/>
      <c r="S346" s="80"/>
      <c r="T346" s="80"/>
      <c r="U346" s="81"/>
      <c r="V346" s="43">
        <f t="shared" si="305"/>
        <v>0</v>
      </c>
      <c r="W346" s="82"/>
      <c r="X346" s="82"/>
      <c r="Y346" s="82"/>
      <c r="Z346" s="82"/>
    </row>
    <row r="347" ht="12.75" hidden="1">
      <c r="A347" s="151"/>
      <c r="B347" s="131"/>
      <c r="C347" s="128"/>
      <c r="D347" s="21"/>
      <c r="E347" s="21"/>
      <c r="F347" s="21">
        <v>2023</v>
      </c>
      <c r="G347" s="41">
        <f t="shared" si="270"/>
        <v>0</v>
      </c>
      <c r="H347" s="98"/>
      <c r="I347" s="140"/>
      <c r="J347" s="79"/>
      <c r="K347" s="79"/>
      <c r="L347" s="75">
        <f t="shared" si="275"/>
        <v>0</v>
      </c>
      <c r="M347" s="80"/>
      <c r="N347" s="80"/>
      <c r="O347" s="80"/>
      <c r="P347" s="80"/>
      <c r="Q347" s="75">
        <f t="shared" si="280"/>
        <v>0</v>
      </c>
      <c r="R347" s="80"/>
      <c r="S347" s="80"/>
      <c r="T347" s="80"/>
      <c r="U347" s="81"/>
      <c r="V347" s="43">
        <f t="shared" si="305"/>
        <v>0</v>
      </c>
      <c r="W347" s="82"/>
      <c r="X347" s="82"/>
      <c r="Y347" s="82"/>
      <c r="Z347" s="82"/>
    </row>
    <row r="348" ht="38.25" customHeight="1">
      <c r="A348" s="151"/>
      <c r="B348" s="131"/>
      <c r="C348" s="128"/>
      <c r="D348" s="21"/>
      <c r="E348" s="21"/>
      <c r="F348" s="21">
        <v>2024</v>
      </c>
      <c r="G348" s="40">
        <f t="shared" si="270"/>
        <v>0</v>
      </c>
      <c r="H348" s="97">
        <f t="shared" ref="H348:H350" si="314">H356</f>
        <v>0</v>
      </c>
      <c r="I348" s="98">
        <f t="shared" ref="I348:I350" si="315">I356</f>
        <v>0</v>
      </c>
      <c r="J348" s="79">
        <f t="shared" ref="J348:J350" si="316">J356</f>
        <v>0</v>
      </c>
      <c r="K348" s="79">
        <f t="shared" ref="K348:K350" si="317">K356</f>
        <v>0</v>
      </c>
      <c r="L348" s="75">
        <f t="shared" si="275"/>
        <v>0</v>
      </c>
      <c r="M348" s="80">
        <f t="shared" ref="M348:M350" si="318">M356</f>
        <v>0</v>
      </c>
      <c r="N348" s="80">
        <f t="shared" ref="N348:N350" si="319">N356</f>
        <v>0</v>
      </c>
      <c r="O348" s="80">
        <f t="shared" ref="O348:O350" si="320">O356</f>
        <v>0</v>
      </c>
      <c r="P348" s="80">
        <f t="shared" ref="P348:P350" si="321">P356</f>
        <v>0</v>
      </c>
      <c r="Q348" s="75">
        <f t="shared" si="280"/>
        <v>0</v>
      </c>
      <c r="R348" s="80">
        <f t="shared" ref="R348:R350" si="322">R356</f>
        <v>0</v>
      </c>
      <c r="S348" s="80">
        <f t="shared" ref="S348:S350" si="323">S356</f>
        <v>0</v>
      </c>
      <c r="T348" s="80">
        <f t="shared" ref="T348:T350" si="324">T356</f>
        <v>0</v>
      </c>
      <c r="U348" s="81">
        <f t="shared" ref="U348:U350" si="325">U356</f>
        <v>0</v>
      </c>
      <c r="V348" s="43">
        <f t="shared" si="305"/>
        <v>0</v>
      </c>
      <c r="W348" s="82">
        <f t="shared" ref="W348:W350" si="326">W356</f>
        <v>0</v>
      </c>
      <c r="X348" s="82">
        <f t="shared" ref="X348:X350" si="327">X356</f>
        <v>0</v>
      </c>
      <c r="Y348" s="82">
        <f t="shared" ref="Y348:Y350" si="328">Y356</f>
        <v>0</v>
      </c>
      <c r="Z348" s="82">
        <f t="shared" ref="Z348:Z350" si="329">Z356</f>
        <v>0</v>
      </c>
    </row>
    <row r="349" ht="13.5" hidden="1">
      <c r="A349" s="151"/>
      <c r="B349" s="131"/>
      <c r="C349" s="128"/>
      <c r="D349" s="21"/>
      <c r="E349" s="21"/>
      <c r="F349" s="21">
        <v>2025</v>
      </c>
      <c r="G349" s="41">
        <f t="shared" si="270"/>
        <v>0</v>
      </c>
      <c r="H349" s="98">
        <f t="shared" si="314"/>
        <v>0</v>
      </c>
      <c r="I349" s="140">
        <f t="shared" si="315"/>
        <v>0</v>
      </c>
      <c r="J349" s="79">
        <f t="shared" si="316"/>
        <v>0</v>
      </c>
      <c r="K349" s="79">
        <f t="shared" si="317"/>
        <v>0</v>
      </c>
      <c r="L349" s="75">
        <f t="shared" si="275"/>
        <v>0</v>
      </c>
      <c r="M349" s="80">
        <f t="shared" si="318"/>
        <v>0</v>
      </c>
      <c r="N349" s="80">
        <f t="shared" si="319"/>
        <v>0</v>
      </c>
      <c r="O349" s="80">
        <f t="shared" si="320"/>
        <v>0</v>
      </c>
      <c r="P349" s="80">
        <f t="shared" si="321"/>
        <v>0</v>
      </c>
      <c r="Q349" s="75">
        <f t="shared" si="280"/>
        <v>0</v>
      </c>
      <c r="R349" s="80">
        <f t="shared" si="322"/>
        <v>0</v>
      </c>
      <c r="S349" s="80">
        <f t="shared" si="323"/>
        <v>0</v>
      </c>
      <c r="T349" s="80">
        <f t="shared" si="324"/>
        <v>0</v>
      </c>
      <c r="U349" s="81">
        <f t="shared" si="325"/>
        <v>0</v>
      </c>
      <c r="V349" s="43">
        <f t="shared" si="305"/>
        <v>0</v>
      </c>
      <c r="W349" s="82">
        <f t="shared" si="326"/>
        <v>0</v>
      </c>
      <c r="X349" s="82">
        <f t="shared" si="327"/>
        <v>0</v>
      </c>
      <c r="Y349" s="82">
        <f t="shared" si="328"/>
        <v>0</v>
      </c>
      <c r="Z349" s="82">
        <f t="shared" si="329"/>
        <v>0</v>
      </c>
    </row>
    <row r="350" ht="13.5" hidden="1">
      <c r="A350" s="151"/>
      <c r="B350" s="131"/>
      <c r="C350" s="128"/>
      <c r="D350" s="21"/>
      <c r="E350" s="21"/>
      <c r="F350" s="21">
        <v>2026</v>
      </c>
      <c r="G350" s="40">
        <f t="shared" si="270"/>
        <v>0</v>
      </c>
      <c r="H350" s="152">
        <f t="shared" si="314"/>
        <v>0</v>
      </c>
      <c r="I350" s="98">
        <f t="shared" si="315"/>
        <v>0</v>
      </c>
      <c r="J350" s="79">
        <f t="shared" si="316"/>
        <v>0</v>
      </c>
      <c r="K350" s="79">
        <f t="shared" si="317"/>
        <v>0</v>
      </c>
      <c r="L350" s="75">
        <f t="shared" si="275"/>
        <v>0</v>
      </c>
      <c r="M350" s="80">
        <f t="shared" si="318"/>
        <v>0</v>
      </c>
      <c r="N350" s="80">
        <f t="shared" si="319"/>
        <v>0</v>
      </c>
      <c r="O350" s="80">
        <f t="shared" si="320"/>
        <v>0</v>
      </c>
      <c r="P350" s="80">
        <f t="shared" si="321"/>
        <v>0</v>
      </c>
      <c r="Q350" s="75">
        <f t="shared" si="280"/>
        <v>0</v>
      </c>
      <c r="R350" s="80">
        <f t="shared" si="322"/>
        <v>0</v>
      </c>
      <c r="S350" s="80">
        <f t="shared" si="323"/>
        <v>0</v>
      </c>
      <c r="T350" s="80">
        <f t="shared" si="324"/>
        <v>0</v>
      </c>
      <c r="U350" s="81">
        <f t="shared" si="325"/>
        <v>0</v>
      </c>
      <c r="V350" s="43">
        <f t="shared" si="305"/>
        <v>0</v>
      </c>
      <c r="W350" s="82">
        <f t="shared" si="326"/>
        <v>0</v>
      </c>
      <c r="X350" s="82">
        <f t="shared" si="327"/>
        <v>0</v>
      </c>
      <c r="Y350" s="82">
        <f t="shared" si="328"/>
        <v>0</v>
      </c>
      <c r="Z350" s="82">
        <f t="shared" si="329"/>
        <v>0</v>
      </c>
    </row>
    <row r="351" ht="13.5" hidden="1">
      <c r="A351" s="151"/>
      <c r="B351" s="55" t="s">
        <v>21</v>
      </c>
      <c r="C351" s="55"/>
      <c r="D351" s="55"/>
      <c r="E351" s="55"/>
      <c r="F351" s="55"/>
      <c r="G351" s="45">
        <f t="shared" si="270"/>
        <v>0</v>
      </c>
      <c r="H351" s="80">
        <f>SUM(H344:H350)</f>
        <v>0</v>
      </c>
      <c r="I351" s="80">
        <f>SUM(I344:I350)</f>
        <v>0</v>
      </c>
      <c r="J351" s="80">
        <f>SUM(J344:J350)</f>
        <v>0</v>
      </c>
      <c r="K351" s="80">
        <f>SUM(K344:K350)</f>
        <v>0</v>
      </c>
      <c r="L351" s="75">
        <f t="shared" si="275"/>
        <v>0</v>
      </c>
      <c r="M351" s="80">
        <f>SUM(M344:M350)</f>
        <v>0</v>
      </c>
      <c r="N351" s="80">
        <f>SUM(N344:N350)</f>
        <v>0</v>
      </c>
      <c r="O351" s="80">
        <f>SUM(O344:O350)</f>
        <v>0</v>
      </c>
      <c r="P351" s="80">
        <f>SUM(P344:P350)</f>
        <v>0</v>
      </c>
      <c r="Q351" s="75">
        <f t="shared" si="280"/>
        <v>0</v>
      </c>
      <c r="R351" s="80">
        <f>SUM(R344:R350)</f>
        <v>0</v>
      </c>
      <c r="S351" s="80">
        <f>SUM(S344:S350)</f>
        <v>0</v>
      </c>
      <c r="T351" s="80">
        <f>SUM(T344:T350)</f>
        <v>0</v>
      </c>
      <c r="U351" s="81">
        <f>SUM(U344:U350)</f>
        <v>0</v>
      </c>
      <c r="V351" s="43">
        <f t="shared" si="305"/>
        <v>0</v>
      </c>
      <c r="W351" s="82">
        <f>SUM(W344:W350)</f>
        <v>0</v>
      </c>
      <c r="X351" s="82">
        <f>SUM(X344:X350)</f>
        <v>0</v>
      </c>
      <c r="Y351" s="82">
        <f>SUM(Y344:Y350)</f>
        <v>0</v>
      </c>
      <c r="Z351" s="82">
        <f>SUM(Z344:Z350)</f>
        <v>0</v>
      </c>
    </row>
    <row r="352" hidden="1">
      <c r="A352" s="153" t="s">
        <v>90</v>
      </c>
      <c r="B352" s="137" t="s">
        <v>91</v>
      </c>
      <c r="C352" s="128" t="s">
        <v>92</v>
      </c>
      <c r="D352" s="21">
        <v>2021</v>
      </c>
      <c r="E352" s="21">
        <v>2026</v>
      </c>
      <c r="F352" s="21">
        <v>2020</v>
      </c>
      <c r="G352" s="87">
        <f t="shared" si="270"/>
        <v>0</v>
      </c>
      <c r="H352" s="72"/>
      <c r="I352" s="72"/>
      <c r="J352" s="72"/>
      <c r="K352" s="72"/>
      <c r="L352" s="73">
        <f t="shared" si="275"/>
        <v>0</v>
      </c>
      <c r="M352" s="72"/>
      <c r="N352" s="72"/>
      <c r="O352" s="72"/>
      <c r="P352" s="72"/>
      <c r="Q352" s="73">
        <f t="shared" si="280"/>
        <v>0</v>
      </c>
      <c r="R352" s="72"/>
      <c r="S352" s="72"/>
      <c r="T352" s="72"/>
      <c r="U352" s="89"/>
      <c r="V352" s="66">
        <f t="shared" si="305"/>
        <v>0</v>
      </c>
      <c r="W352" s="90"/>
      <c r="X352" s="90"/>
      <c r="Y352" s="90"/>
      <c r="Z352" s="90"/>
    </row>
    <row r="353" hidden="1">
      <c r="A353" s="153"/>
      <c r="B353" s="137"/>
      <c r="C353" s="128"/>
      <c r="D353" s="21"/>
      <c r="E353" s="21"/>
      <c r="F353" s="21">
        <v>2021</v>
      </c>
      <c r="G353" s="110">
        <f t="shared" si="270"/>
        <v>0</v>
      </c>
      <c r="H353" s="72"/>
      <c r="I353" s="72"/>
      <c r="J353" s="72"/>
      <c r="K353" s="72"/>
      <c r="L353" s="73">
        <f t="shared" si="275"/>
        <v>0</v>
      </c>
      <c r="M353" s="72"/>
      <c r="N353" s="72"/>
      <c r="O353" s="72"/>
      <c r="P353" s="72"/>
      <c r="Q353" s="73">
        <f t="shared" si="280"/>
        <v>0</v>
      </c>
      <c r="R353" s="72"/>
      <c r="S353" s="72"/>
      <c r="T353" s="72"/>
      <c r="U353" s="89"/>
      <c r="V353" s="66">
        <f t="shared" si="305"/>
        <v>0</v>
      </c>
      <c r="W353" s="90"/>
      <c r="X353" s="90"/>
      <c r="Y353" s="90"/>
      <c r="Z353" s="90"/>
    </row>
    <row r="354" hidden="1">
      <c r="A354" s="153"/>
      <c r="B354" s="137"/>
      <c r="C354" s="128"/>
      <c r="D354" s="21"/>
      <c r="E354" s="21"/>
      <c r="F354" s="21">
        <v>2022</v>
      </c>
      <c r="G354" s="87">
        <f t="shared" si="270"/>
        <v>0</v>
      </c>
      <c r="H354" s="72"/>
      <c r="I354" s="72"/>
      <c r="J354" s="72"/>
      <c r="K354" s="72"/>
      <c r="L354" s="73">
        <f t="shared" si="275"/>
        <v>0</v>
      </c>
      <c r="M354" s="72"/>
      <c r="N354" s="72"/>
      <c r="O354" s="72"/>
      <c r="P354" s="72"/>
      <c r="Q354" s="73">
        <f t="shared" si="280"/>
        <v>0</v>
      </c>
      <c r="R354" s="72"/>
      <c r="S354" s="72"/>
      <c r="T354" s="72"/>
      <c r="U354" s="89"/>
      <c r="V354" s="66">
        <f t="shared" si="305"/>
        <v>0</v>
      </c>
      <c r="W354" s="90"/>
      <c r="X354" s="90"/>
      <c r="Y354" s="90"/>
      <c r="Z354" s="90"/>
    </row>
    <row r="355" ht="12.75" hidden="1">
      <c r="A355" s="153"/>
      <c r="B355" s="137"/>
      <c r="C355" s="128"/>
      <c r="D355" s="21"/>
      <c r="E355" s="21"/>
      <c r="F355" s="21">
        <v>2023</v>
      </c>
      <c r="G355" s="110">
        <f t="shared" si="270"/>
        <v>0</v>
      </c>
      <c r="H355" s="72"/>
      <c r="I355" s="72"/>
      <c r="J355" s="72"/>
      <c r="K355" s="72"/>
      <c r="L355" s="73">
        <f t="shared" si="275"/>
        <v>0</v>
      </c>
      <c r="M355" s="72"/>
      <c r="N355" s="72"/>
      <c r="O355" s="72"/>
      <c r="P355" s="72"/>
      <c r="Q355" s="73">
        <f t="shared" si="280"/>
        <v>0</v>
      </c>
      <c r="R355" s="72"/>
      <c r="S355" s="72"/>
      <c r="T355" s="72"/>
      <c r="U355" s="89"/>
      <c r="V355" s="66">
        <f t="shared" si="305"/>
        <v>0</v>
      </c>
      <c r="W355" s="90"/>
      <c r="X355" s="90"/>
      <c r="Y355" s="90"/>
      <c r="Z355" s="90"/>
    </row>
    <row r="356" hidden="1">
      <c r="A356" s="153"/>
      <c r="B356" s="137"/>
      <c r="C356" s="128"/>
      <c r="D356" s="21"/>
      <c r="E356" s="21"/>
      <c r="F356" s="21">
        <v>2024</v>
      </c>
      <c r="G356" s="87">
        <f t="shared" si="270"/>
        <v>0</v>
      </c>
      <c r="H356" s="72"/>
      <c r="I356" s="72"/>
      <c r="J356" s="72"/>
      <c r="K356" s="72"/>
      <c r="L356" s="73">
        <f t="shared" si="275"/>
        <v>0</v>
      </c>
      <c r="M356" s="72"/>
      <c r="N356" s="72"/>
      <c r="O356" s="72"/>
      <c r="P356" s="72"/>
      <c r="Q356" s="73">
        <f t="shared" si="280"/>
        <v>0</v>
      </c>
      <c r="R356" s="72"/>
      <c r="S356" s="72"/>
      <c r="T356" s="72"/>
      <c r="U356" s="89"/>
      <c r="V356" s="66">
        <f t="shared" si="305"/>
        <v>0</v>
      </c>
      <c r="W356" s="90"/>
      <c r="X356" s="90"/>
      <c r="Y356" s="90"/>
      <c r="Z356" s="90"/>
    </row>
    <row r="357" hidden="1">
      <c r="A357" s="153"/>
      <c r="B357" s="137"/>
      <c r="C357" s="128"/>
      <c r="D357" s="21"/>
      <c r="E357" s="21"/>
      <c r="F357" s="21">
        <v>2025</v>
      </c>
      <c r="G357" s="110">
        <f t="shared" si="270"/>
        <v>0</v>
      </c>
      <c r="H357" s="72"/>
      <c r="I357" s="72"/>
      <c r="J357" s="72"/>
      <c r="K357" s="72"/>
      <c r="L357" s="73">
        <f t="shared" si="275"/>
        <v>0</v>
      </c>
      <c r="M357" s="72"/>
      <c r="N357" s="72"/>
      <c r="O357" s="72"/>
      <c r="P357" s="72"/>
      <c r="Q357" s="73">
        <f t="shared" si="280"/>
        <v>0</v>
      </c>
      <c r="R357" s="72"/>
      <c r="S357" s="72"/>
      <c r="T357" s="72"/>
      <c r="U357" s="89"/>
      <c r="V357" s="66">
        <f t="shared" si="305"/>
        <v>0</v>
      </c>
      <c r="W357" s="90"/>
      <c r="X357" s="90"/>
      <c r="Y357" s="90"/>
      <c r="Z357" s="90"/>
    </row>
    <row r="358" hidden="1">
      <c r="A358" s="153"/>
      <c r="B358" s="137"/>
      <c r="C358" s="128"/>
      <c r="D358" s="21"/>
      <c r="E358" s="21"/>
      <c r="F358" s="21">
        <v>2026</v>
      </c>
      <c r="G358" s="87">
        <f t="shared" si="270"/>
        <v>0</v>
      </c>
      <c r="H358" s="154"/>
      <c r="I358" s="87"/>
      <c r="J358" s="72"/>
      <c r="K358" s="72"/>
      <c r="L358" s="73">
        <f t="shared" si="275"/>
        <v>0</v>
      </c>
      <c r="M358" s="72"/>
      <c r="N358" s="72"/>
      <c r="O358" s="72"/>
      <c r="P358" s="72"/>
      <c r="Q358" s="73">
        <f t="shared" si="280"/>
        <v>0</v>
      </c>
      <c r="R358" s="72"/>
      <c r="S358" s="72"/>
      <c r="T358" s="72"/>
      <c r="U358" s="89"/>
      <c r="V358" s="66">
        <f t="shared" si="305"/>
        <v>0</v>
      </c>
      <c r="W358" s="90"/>
      <c r="X358" s="90"/>
      <c r="Y358" s="90"/>
      <c r="Z358" s="90"/>
    </row>
    <row r="359" hidden="1">
      <c r="A359" s="153"/>
      <c r="B359" s="55" t="s">
        <v>21</v>
      </c>
      <c r="C359" s="55"/>
      <c r="D359" s="55"/>
      <c r="E359" s="55"/>
      <c r="F359" s="55"/>
      <c r="G359" s="45">
        <f t="shared" si="270"/>
        <v>0</v>
      </c>
      <c r="H359" s="75">
        <f>SUM(H352:H358)</f>
        <v>0</v>
      </c>
      <c r="I359" s="155">
        <f>SUM(I352:I358)</f>
        <v>0</v>
      </c>
      <c r="J359" s="75">
        <f>SUM(J352:J358)</f>
        <v>0</v>
      </c>
      <c r="K359" s="75">
        <f>SUM(K352:K358)</f>
        <v>0</v>
      </c>
      <c r="L359" s="75">
        <f t="shared" si="275"/>
        <v>0</v>
      </c>
      <c r="M359" s="75">
        <f>SUM(M352:M358)</f>
        <v>0</v>
      </c>
      <c r="N359" s="75">
        <f>SUM(N352:N358)</f>
        <v>0</v>
      </c>
      <c r="O359" s="75">
        <f>SUM(O352:O358)</f>
        <v>0</v>
      </c>
      <c r="P359" s="75">
        <f>SUM(P352:P358)</f>
        <v>0</v>
      </c>
      <c r="Q359" s="75">
        <f t="shared" si="280"/>
        <v>0</v>
      </c>
      <c r="R359" s="75">
        <f>SUM(R352:R358)</f>
        <v>0</v>
      </c>
      <c r="S359" s="75">
        <f>SUM(S352:S358)</f>
        <v>0</v>
      </c>
      <c r="T359" s="75">
        <f>SUM(T352:T358)</f>
        <v>0</v>
      </c>
      <c r="U359" s="76">
        <f>SUM(U352:U358)</f>
        <v>0</v>
      </c>
      <c r="V359" s="43">
        <f t="shared" si="305"/>
        <v>0</v>
      </c>
      <c r="W359" s="43">
        <f>SUM(W352:W358)</f>
        <v>0</v>
      </c>
      <c r="X359" s="43">
        <f>SUM(X352:X358)</f>
        <v>0</v>
      </c>
      <c r="Y359" s="43">
        <f>SUM(Y352:Y358)</f>
        <v>0</v>
      </c>
      <c r="Z359" s="43">
        <f>SUM(Z352:Z358)</f>
        <v>0</v>
      </c>
    </row>
    <row r="360" ht="13.5" hidden="1">
      <c r="A360" s="151"/>
      <c r="B360" s="131" t="s">
        <v>93</v>
      </c>
      <c r="C360" s="128" t="s">
        <v>94</v>
      </c>
      <c r="D360" s="21">
        <v>2020</v>
      </c>
      <c r="E360" s="21">
        <v>2026</v>
      </c>
      <c r="F360" s="21">
        <v>2020</v>
      </c>
      <c r="G360" s="40">
        <f t="shared" si="270"/>
        <v>227.18316999999999</v>
      </c>
      <c r="H360" s="139">
        <f t="shared" ref="H360:H366" si="330">H368</f>
        <v>0</v>
      </c>
      <c r="I360" s="98">
        <f t="shared" ref="I360:I366" si="331">I368</f>
        <v>200</v>
      </c>
      <c r="J360" s="79">
        <f t="shared" ref="J360:J366" si="332">J368</f>
        <v>27.18317</v>
      </c>
      <c r="K360" s="79">
        <f t="shared" ref="K360:K366" si="333">K368</f>
        <v>0</v>
      </c>
      <c r="L360" s="156">
        <f t="shared" si="275"/>
        <v>227.18316999999999</v>
      </c>
      <c r="M360" s="139">
        <f t="shared" ref="M360:M366" si="334">M368</f>
        <v>0</v>
      </c>
      <c r="N360" s="139">
        <f t="shared" ref="N360:N366" si="335">N368</f>
        <v>200</v>
      </c>
      <c r="O360" s="139">
        <f t="shared" ref="O360:O366" si="336">O368</f>
        <v>27.18317</v>
      </c>
      <c r="P360" s="139">
        <f t="shared" ref="P360:P366" si="337">P368</f>
        <v>0</v>
      </c>
      <c r="Q360" s="117">
        <f t="shared" si="280"/>
        <v>226.52642999999998</v>
      </c>
      <c r="R360" s="139">
        <f t="shared" ref="R360:R366" si="338">R368</f>
        <v>0</v>
      </c>
      <c r="S360" s="139">
        <f t="shared" ref="S360:S366" si="339">S368</f>
        <v>199.34325999999999</v>
      </c>
      <c r="T360" s="139">
        <f t="shared" ref="T360:T366" si="340">T368</f>
        <v>27.18317</v>
      </c>
      <c r="U360" s="97">
        <f t="shared" ref="U360:U366" si="341">U368</f>
        <v>0</v>
      </c>
      <c r="V360" s="43">
        <f t="shared" si="305"/>
        <v>226.52642999999998</v>
      </c>
      <c r="W360" s="97">
        <f t="shared" ref="W360:W366" si="342">W368</f>
        <v>0</v>
      </c>
      <c r="X360" s="97">
        <f t="shared" ref="X360:X366" si="343">X368</f>
        <v>199.34325999999999</v>
      </c>
      <c r="Y360" s="97">
        <f t="shared" ref="Y360:Y366" si="344">Y368</f>
        <v>27.18317</v>
      </c>
      <c r="Z360" s="97">
        <f t="shared" ref="Z360:Z366" si="345">Z368</f>
        <v>0</v>
      </c>
    </row>
    <row r="361" ht="15.949999999999999" hidden="1" customHeight="1">
      <c r="A361" s="151"/>
      <c r="B361" s="131"/>
      <c r="C361" s="128"/>
      <c r="D361" s="21"/>
      <c r="E361" s="21"/>
      <c r="F361" s="21">
        <v>2021</v>
      </c>
      <c r="G361" s="41">
        <f t="shared" si="270"/>
        <v>0</v>
      </c>
      <c r="H361" s="98">
        <f t="shared" si="330"/>
        <v>0</v>
      </c>
      <c r="I361" s="140">
        <f t="shared" si="331"/>
        <v>0</v>
      </c>
      <c r="J361" s="79">
        <f t="shared" si="332"/>
        <v>0</v>
      </c>
      <c r="K361" s="79">
        <f t="shared" si="333"/>
        <v>0</v>
      </c>
      <c r="L361" s="76">
        <f t="shared" si="275"/>
        <v>0</v>
      </c>
      <c r="M361" s="97">
        <f t="shared" si="334"/>
        <v>0</v>
      </c>
      <c r="N361" s="97">
        <f t="shared" si="335"/>
        <v>0</v>
      </c>
      <c r="O361" s="97">
        <f t="shared" si="336"/>
        <v>0</v>
      </c>
      <c r="P361" s="97">
        <f t="shared" si="337"/>
        <v>0</v>
      </c>
      <c r="Q361" s="43">
        <f t="shared" si="280"/>
        <v>0</v>
      </c>
      <c r="R361" s="97">
        <f t="shared" si="338"/>
        <v>0</v>
      </c>
      <c r="S361" s="97">
        <f t="shared" si="339"/>
        <v>0</v>
      </c>
      <c r="T361" s="97">
        <f t="shared" si="340"/>
        <v>0</v>
      </c>
      <c r="U361" s="97">
        <f t="shared" si="341"/>
        <v>0</v>
      </c>
      <c r="V361" s="43">
        <f t="shared" si="305"/>
        <v>0</v>
      </c>
      <c r="W361" s="97">
        <f t="shared" si="342"/>
        <v>0</v>
      </c>
      <c r="X361" s="97">
        <f t="shared" si="343"/>
        <v>0</v>
      </c>
      <c r="Y361" s="97">
        <f t="shared" si="344"/>
        <v>0</v>
      </c>
      <c r="Z361" s="97">
        <f t="shared" si="345"/>
        <v>0</v>
      </c>
    </row>
    <row r="362" ht="13.5" hidden="1">
      <c r="A362" s="151"/>
      <c r="B362" s="131"/>
      <c r="C362" s="128"/>
      <c r="D362" s="21"/>
      <c r="E362" s="21"/>
      <c r="F362" s="21">
        <v>2022</v>
      </c>
      <c r="G362" s="40">
        <f t="shared" si="270"/>
        <v>0</v>
      </c>
      <c r="H362" s="97">
        <f t="shared" si="330"/>
        <v>0</v>
      </c>
      <c r="I362" s="98">
        <f t="shared" si="331"/>
        <v>0</v>
      </c>
      <c r="J362" s="79">
        <f t="shared" si="332"/>
        <v>0</v>
      </c>
      <c r="K362" s="79">
        <f t="shared" si="333"/>
        <v>0</v>
      </c>
      <c r="L362" s="76">
        <f t="shared" si="275"/>
        <v>0</v>
      </c>
      <c r="M362" s="97">
        <f t="shared" si="334"/>
        <v>0</v>
      </c>
      <c r="N362" s="97">
        <f t="shared" si="335"/>
        <v>0</v>
      </c>
      <c r="O362" s="97">
        <f t="shared" si="336"/>
        <v>0</v>
      </c>
      <c r="P362" s="97">
        <f t="shared" si="337"/>
        <v>0</v>
      </c>
      <c r="Q362" s="43">
        <f t="shared" si="280"/>
        <v>0</v>
      </c>
      <c r="R362" s="97">
        <f t="shared" si="338"/>
        <v>0</v>
      </c>
      <c r="S362" s="97">
        <f t="shared" si="339"/>
        <v>0</v>
      </c>
      <c r="T362" s="97">
        <f t="shared" si="340"/>
        <v>0</v>
      </c>
      <c r="U362" s="97">
        <f t="shared" si="341"/>
        <v>0</v>
      </c>
      <c r="V362" s="43">
        <f t="shared" si="305"/>
        <v>0</v>
      </c>
      <c r="W362" s="97">
        <f t="shared" si="342"/>
        <v>0</v>
      </c>
      <c r="X362" s="97">
        <f t="shared" si="343"/>
        <v>0</v>
      </c>
      <c r="Y362" s="97">
        <f t="shared" si="344"/>
        <v>0</v>
      </c>
      <c r="Z362" s="97">
        <f t="shared" si="345"/>
        <v>0</v>
      </c>
    </row>
    <row r="363" ht="42" hidden="1" customHeight="1">
      <c r="A363" s="151"/>
      <c r="B363" s="131"/>
      <c r="C363" s="128"/>
      <c r="D363" s="21"/>
      <c r="E363" s="21"/>
      <c r="F363" s="21">
        <v>2023</v>
      </c>
      <c r="G363" s="41">
        <f t="shared" si="270"/>
        <v>0</v>
      </c>
      <c r="H363" s="98">
        <f t="shared" si="330"/>
        <v>0</v>
      </c>
      <c r="I363" s="140">
        <f t="shared" si="331"/>
        <v>0</v>
      </c>
      <c r="J363" s="79">
        <f t="shared" si="332"/>
        <v>0</v>
      </c>
      <c r="K363" s="79">
        <f t="shared" si="333"/>
        <v>0</v>
      </c>
      <c r="L363" s="76">
        <f t="shared" si="275"/>
        <v>0</v>
      </c>
      <c r="M363" s="97">
        <f t="shared" si="334"/>
        <v>0</v>
      </c>
      <c r="N363" s="97">
        <f t="shared" si="335"/>
        <v>0</v>
      </c>
      <c r="O363" s="97">
        <f t="shared" si="336"/>
        <v>0</v>
      </c>
      <c r="P363" s="97">
        <f t="shared" si="337"/>
        <v>0</v>
      </c>
      <c r="Q363" s="43">
        <f t="shared" si="280"/>
        <v>0</v>
      </c>
      <c r="R363" s="97">
        <f t="shared" si="338"/>
        <v>0</v>
      </c>
      <c r="S363" s="97">
        <f t="shared" si="339"/>
        <v>0</v>
      </c>
      <c r="T363" s="97">
        <f t="shared" si="340"/>
        <v>0</v>
      </c>
      <c r="U363" s="97">
        <f t="shared" si="341"/>
        <v>0</v>
      </c>
      <c r="V363" s="43">
        <f t="shared" si="305"/>
        <v>0</v>
      </c>
      <c r="W363" s="97">
        <f t="shared" si="342"/>
        <v>0</v>
      </c>
      <c r="X363" s="97">
        <f t="shared" si="343"/>
        <v>0</v>
      </c>
      <c r="Y363" s="97">
        <f t="shared" si="344"/>
        <v>0</v>
      </c>
      <c r="Z363" s="97">
        <f t="shared" si="345"/>
        <v>0</v>
      </c>
    </row>
    <row r="364" ht="16.899999999999999" hidden="1" customHeight="1">
      <c r="A364" s="151"/>
      <c r="B364" s="131"/>
      <c r="C364" s="128"/>
      <c r="D364" s="21"/>
      <c r="E364" s="21"/>
      <c r="F364" s="21">
        <v>2024</v>
      </c>
      <c r="G364" s="40">
        <f t="shared" si="270"/>
        <v>0</v>
      </c>
      <c r="H364" s="97">
        <f t="shared" si="330"/>
        <v>0</v>
      </c>
      <c r="I364" s="98">
        <f t="shared" si="331"/>
        <v>0</v>
      </c>
      <c r="J364" s="79">
        <f t="shared" si="332"/>
        <v>0</v>
      </c>
      <c r="K364" s="79">
        <f t="shared" si="333"/>
        <v>0</v>
      </c>
      <c r="L364" s="76">
        <f t="shared" si="275"/>
        <v>0</v>
      </c>
      <c r="M364" s="97">
        <f t="shared" si="334"/>
        <v>0</v>
      </c>
      <c r="N364" s="97">
        <f t="shared" si="335"/>
        <v>0</v>
      </c>
      <c r="O364" s="97">
        <f t="shared" si="336"/>
        <v>0</v>
      </c>
      <c r="P364" s="97">
        <f t="shared" si="337"/>
        <v>0</v>
      </c>
      <c r="Q364" s="43">
        <f t="shared" si="280"/>
        <v>0</v>
      </c>
      <c r="R364" s="97">
        <f t="shared" si="338"/>
        <v>0</v>
      </c>
      <c r="S364" s="97">
        <f t="shared" si="339"/>
        <v>0</v>
      </c>
      <c r="T364" s="97">
        <f t="shared" si="340"/>
        <v>0</v>
      </c>
      <c r="U364" s="97">
        <f t="shared" si="341"/>
        <v>0</v>
      </c>
      <c r="V364" s="43">
        <f t="shared" si="305"/>
        <v>0</v>
      </c>
      <c r="W364" s="97">
        <f t="shared" si="342"/>
        <v>0</v>
      </c>
      <c r="X364" s="97">
        <f t="shared" si="343"/>
        <v>0</v>
      </c>
      <c r="Y364" s="97">
        <f t="shared" si="344"/>
        <v>0</v>
      </c>
      <c r="Z364" s="97">
        <f t="shared" si="345"/>
        <v>0</v>
      </c>
    </row>
    <row r="365" ht="13.5" hidden="1">
      <c r="A365" s="151"/>
      <c r="B365" s="131"/>
      <c r="C365" s="128"/>
      <c r="D365" s="21"/>
      <c r="E365" s="21"/>
      <c r="F365" s="21">
        <v>2025</v>
      </c>
      <c r="G365" s="41">
        <f t="shared" si="270"/>
        <v>0</v>
      </c>
      <c r="H365" s="98">
        <f t="shared" si="330"/>
        <v>0</v>
      </c>
      <c r="I365" s="140">
        <f t="shared" si="331"/>
        <v>0</v>
      </c>
      <c r="J365" s="79">
        <f t="shared" si="332"/>
        <v>0</v>
      </c>
      <c r="K365" s="79">
        <f t="shared" si="333"/>
        <v>0</v>
      </c>
      <c r="L365" s="76">
        <f t="shared" si="275"/>
        <v>0</v>
      </c>
      <c r="M365" s="97">
        <f t="shared" si="334"/>
        <v>0</v>
      </c>
      <c r="N365" s="97">
        <f t="shared" si="335"/>
        <v>0</v>
      </c>
      <c r="O365" s="97">
        <f t="shared" si="336"/>
        <v>0</v>
      </c>
      <c r="P365" s="97">
        <f t="shared" si="337"/>
        <v>0</v>
      </c>
      <c r="Q365" s="43">
        <f t="shared" si="280"/>
        <v>0</v>
      </c>
      <c r="R365" s="97">
        <f t="shared" si="338"/>
        <v>0</v>
      </c>
      <c r="S365" s="97">
        <f t="shared" si="339"/>
        <v>0</v>
      </c>
      <c r="T365" s="97">
        <f t="shared" si="340"/>
        <v>0</v>
      </c>
      <c r="U365" s="97">
        <f t="shared" si="341"/>
        <v>0</v>
      </c>
      <c r="V365" s="43">
        <f t="shared" si="305"/>
        <v>0</v>
      </c>
      <c r="W365" s="97">
        <f t="shared" si="342"/>
        <v>0</v>
      </c>
      <c r="X365" s="97">
        <f t="shared" si="343"/>
        <v>0</v>
      </c>
      <c r="Y365" s="97">
        <f t="shared" si="344"/>
        <v>0</v>
      </c>
      <c r="Z365" s="97">
        <f t="shared" si="345"/>
        <v>0</v>
      </c>
    </row>
    <row r="366" ht="13.5" hidden="1">
      <c r="A366" s="151"/>
      <c r="B366" s="131"/>
      <c r="C366" s="128"/>
      <c r="D366" s="21"/>
      <c r="E366" s="21"/>
      <c r="F366" s="21">
        <v>2026</v>
      </c>
      <c r="G366" s="40">
        <f t="shared" si="270"/>
        <v>0</v>
      </c>
      <c r="H366" s="97">
        <f t="shared" si="330"/>
        <v>0</v>
      </c>
      <c r="I366" s="98">
        <f t="shared" si="331"/>
        <v>0</v>
      </c>
      <c r="J366" s="79">
        <f t="shared" si="332"/>
        <v>0</v>
      </c>
      <c r="K366" s="79">
        <f t="shared" si="333"/>
        <v>0</v>
      </c>
      <c r="L366" s="76">
        <f t="shared" si="275"/>
        <v>0</v>
      </c>
      <c r="M366" s="97">
        <f t="shared" si="334"/>
        <v>0</v>
      </c>
      <c r="N366" s="97">
        <f t="shared" si="335"/>
        <v>0</v>
      </c>
      <c r="O366" s="97">
        <f t="shared" si="336"/>
        <v>0</v>
      </c>
      <c r="P366" s="97">
        <f t="shared" si="337"/>
        <v>0</v>
      </c>
      <c r="Q366" s="43">
        <f t="shared" si="280"/>
        <v>0</v>
      </c>
      <c r="R366" s="97">
        <f t="shared" si="338"/>
        <v>0</v>
      </c>
      <c r="S366" s="97">
        <f t="shared" si="339"/>
        <v>0</v>
      </c>
      <c r="T366" s="97">
        <f t="shared" si="340"/>
        <v>0</v>
      </c>
      <c r="U366" s="97">
        <f t="shared" si="341"/>
        <v>0</v>
      </c>
      <c r="V366" s="43">
        <f t="shared" si="305"/>
        <v>0</v>
      </c>
      <c r="W366" s="97">
        <f t="shared" si="342"/>
        <v>0</v>
      </c>
      <c r="X366" s="97">
        <f t="shared" si="343"/>
        <v>0</v>
      </c>
      <c r="Y366" s="97">
        <f t="shared" si="344"/>
        <v>0</v>
      </c>
      <c r="Z366" s="97">
        <f t="shared" si="345"/>
        <v>0</v>
      </c>
    </row>
    <row r="367" hidden="1">
      <c r="A367" s="151"/>
      <c r="B367" s="55" t="s">
        <v>21</v>
      </c>
      <c r="C367" s="55"/>
      <c r="D367" s="55"/>
      <c r="E367" s="55"/>
      <c r="F367" s="55"/>
      <c r="G367" s="43">
        <f t="shared" si="270"/>
        <v>227.18316999999999</v>
      </c>
      <c r="H367" s="91">
        <f>SUM(H360:H366)</f>
        <v>0</v>
      </c>
      <c r="I367" s="45">
        <f>SUM(I360:I366)</f>
        <v>200</v>
      </c>
      <c r="J367" s="75">
        <f>SUM(J360:J366)</f>
        <v>27.18317</v>
      </c>
      <c r="K367" s="75">
        <f>SUM(K360:K366)</f>
        <v>0</v>
      </c>
      <c r="L367" s="76">
        <f t="shared" si="275"/>
        <v>227.18316999999999</v>
      </c>
      <c r="M367" s="43">
        <f>SUM(M360:M366)</f>
        <v>0</v>
      </c>
      <c r="N367" s="43">
        <f>SUM(N360:N366)</f>
        <v>200</v>
      </c>
      <c r="O367" s="43">
        <f>SUM(O360:O366)</f>
        <v>27.18317</v>
      </c>
      <c r="P367" s="43">
        <f>SUM(P360:P366)</f>
        <v>0</v>
      </c>
      <c r="Q367" s="43">
        <f t="shared" si="280"/>
        <v>226.52642999999998</v>
      </c>
      <c r="R367" s="43">
        <f>SUM(R360:R366)</f>
        <v>0</v>
      </c>
      <c r="S367" s="43">
        <f>SUM(S360:S366)</f>
        <v>199.34325999999999</v>
      </c>
      <c r="T367" s="43">
        <f>SUM(T360:T366)</f>
        <v>27.18317</v>
      </c>
      <c r="U367" s="43">
        <f>SUM(U360:U366)</f>
        <v>0</v>
      </c>
      <c r="V367" s="43">
        <f t="shared" si="305"/>
        <v>226.52642999999998</v>
      </c>
      <c r="W367" s="43">
        <f>SUM(W360:W366)</f>
        <v>0</v>
      </c>
      <c r="X367" s="43">
        <f>SUM(X360:X366)</f>
        <v>199.34325999999999</v>
      </c>
      <c r="Y367" s="43">
        <f>SUM(Y360:Y366)</f>
        <v>27.18317</v>
      </c>
      <c r="Z367" s="43">
        <f>SUM(Z360:Z366)</f>
        <v>0</v>
      </c>
    </row>
    <row r="368" hidden="1">
      <c r="A368" s="153"/>
      <c r="B368" s="137" t="s">
        <v>95</v>
      </c>
      <c r="C368" s="128" t="s">
        <v>94</v>
      </c>
      <c r="D368" s="21">
        <v>2020</v>
      </c>
      <c r="E368" s="21">
        <v>2026</v>
      </c>
      <c r="F368" s="21">
        <v>2020</v>
      </c>
      <c r="G368" s="87">
        <f t="shared" ref="G368:G399" si="346">SUM(H368:K368)</f>
        <v>227.18316999999999</v>
      </c>
      <c r="H368" s="90"/>
      <c r="I368" s="87">
        <v>200</v>
      </c>
      <c r="J368" s="72">
        <v>27.18317</v>
      </c>
      <c r="K368" s="72"/>
      <c r="L368" s="74">
        <f t="shared" ref="L368:L399" si="347">SUM(M368:P368)</f>
        <v>227.18316999999999</v>
      </c>
      <c r="M368" s="90"/>
      <c r="N368" s="90">
        <v>200</v>
      </c>
      <c r="O368" s="90">
        <v>27.18317</v>
      </c>
      <c r="P368" s="90"/>
      <c r="Q368" s="66">
        <f t="shared" ref="Q368:Q376" si="348">SUM(R368:U368)</f>
        <v>226.52642999999998</v>
      </c>
      <c r="R368" s="90"/>
      <c r="S368" s="90">
        <v>199.34325999999999</v>
      </c>
      <c r="T368" s="90">
        <v>27.18317</v>
      </c>
      <c r="U368" s="90"/>
      <c r="V368" s="66">
        <f t="shared" si="305"/>
        <v>226.52642999999998</v>
      </c>
      <c r="W368" s="90"/>
      <c r="X368" s="90">
        <v>199.34325999999999</v>
      </c>
      <c r="Y368" s="90">
        <v>27.18317</v>
      </c>
      <c r="Z368" s="90"/>
    </row>
    <row r="369" hidden="1">
      <c r="A369" s="153"/>
      <c r="B369" s="137"/>
      <c r="C369" s="128"/>
      <c r="D369" s="21"/>
      <c r="E369" s="21"/>
      <c r="F369" s="21">
        <v>2021</v>
      </c>
      <c r="G369" s="90">
        <f t="shared" si="346"/>
        <v>0</v>
      </c>
      <c r="H369" s="87"/>
      <c r="I369" s="110"/>
      <c r="J369" s="72">
        <v>0</v>
      </c>
      <c r="K369" s="72"/>
      <c r="L369" s="74">
        <f t="shared" si="347"/>
        <v>0</v>
      </c>
      <c r="M369" s="90"/>
      <c r="N369" s="90"/>
      <c r="O369" s="90">
        <v>0</v>
      </c>
      <c r="P369" s="90"/>
      <c r="Q369" s="66">
        <f t="shared" si="348"/>
        <v>0</v>
      </c>
      <c r="R369" s="90"/>
      <c r="S369" s="90"/>
      <c r="T369" s="90">
        <v>0</v>
      </c>
      <c r="U369" s="90"/>
      <c r="V369" s="66">
        <f t="shared" si="305"/>
        <v>0</v>
      </c>
      <c r="W369" s="90"/>
      <c r="X369" s="90"/>
      <c r="Y369" s="90">
        <v>0</v>
      </c>
      <c r="Z369" s="90"/>
    </row>
    <row r="370" hidden="1">
      <c r="A370" s="153"/>
      <c r="B370" s="137"/>
      <c r="C370" s="128"/>
      <c r="D370" s="21"/>
      <c r="E370" s="21"/>
      <c r="F370" s="21">
        <v>2022</v>
      </c>
      <c r="G370" s="87">
        <f t="shared" si="346"/>
        <v>0</v>
      </c>
      <c r="H370" s="90"/>
      <c r="I370" s="87"/>
      <c r="J370" s="72">
        <v>0</v>
      </c>
      <c r="K370" s="72"/>
      <c r="L370" s="74">
        <f t="shared" si="347"/>
        <v>0</v>
      </c>
      <c r="M370" s="90"/>
      <c r="N370" s="90"/>
      <c r="O370" s="90">
        <v>0</v>
      </c>
      <c r="P370" s="90"/>
      <c r="Q370" s="66">
        <f t="shared" si="348"/>
        <v>0</v>
      </c>
      <c r="R370" s="90"/>
      <c r="S370" s="90"/>
      <c r="T370" s="90">
        <v>0</v>
      </c>
      <c r="U370" s="90"/>
      <c r="V370" s="66">
        <f t="shared" si="305"/>
        <v>0</v>
      </c>
      <c r="W370" s="90"/>
      <c r="X370" s="90"/>
      <c r="Y370" s="90">
        <v>0</v>
      </c>
      <c r="Z370" s="90"/>
    </row>
    <row r="371" ht="46.5" hidden="1" customHeight="1">
      <c r="A371" s="153"/>
      <c r="B371" s="137"/>
      <c r="C371" s="128"/>
      <c r="D371" s="21"/>
      <c r="E371" s="21"/>
      <c r="F371" s="21">
        <v>2023</v>
      </c>
      <c r="G371" s="90">
        <f t="shared" si="346"/>
        <v>0</v>
      </c>
      <c r="H371" s="87"/>
      <c r="I371" s="110"/>
      <c r="J371" s="72">
        <f t="shared" ref="J371:J372" si="349">J370*1.04</f>
        <v>0</v>
      </c>
      <c r="K371" s="72"/>
      <c r="L371" s="74">
        <f t="shared" si="347"/>
        <v>0</v>
      </c>
      <c r="M371" s="90"/>
      <c r="N371" s="90"/>
      <c r="O371" s="90">
        <f t="shared" ref="O371:O372" si="350">O370*1.04</f>
        <v>0</v>
      </c>
      <c r="P371" s="90"/>
      <c r="Q371" s="66">
        <f t="shared" si="348"/>
        <v>0</v>
      </c>
      <c r="R371" s="90"/>
      <c r="S371" s="90"/>
      <c r="T371" s="90">
        <f t="shared" ref="T371:T372" si="351">T370*1.04</f>
        <v>0</v>
      </c>
      <c r="U371" s="90"/>
      <c r="V371" s="66">
        <f t="shared" si="305"/>
        <v>0</v>
      </c>
      <c r="W371" s="90"/>
      <c r="X371" s="90"/>
      <c r="Y371" s="90">
        <f t="shared" ref="Y371:Y372" si="352">Y370*1.04</f>
        <v>0</v>
      </c>
      <c r="Z371" s="90"/>
    </row>
    <row r="372" hidden="1">
      <c r="A372" s="153"/>
      <c r="B372" s="137"/>
      <c r="C372" s="128"/>
      <c r="D372" s="21"/>
      <c r="E372" s="21"/>
      <c r="F372" s="21">
        <v>2024</v>
      </c>
      <c r="G372" s="87">
        <f t="shared" si="346"/>
        <v>0</v>
      </c>
      <c r="H372" s="90"/>
      <c r="I372" s="87"/>
      <c r="J372" s="72">
        <f t="shared" si="349"/>
        <v>0</v>
      </c>
      <c r="K372" s="72"/>
      <c r="L372" s="74">
        <f t="shared" si="347"/>
        <v>0</v>
      </c>
      <c r="M372" s="90"/>
      <c r="N372" s="90"/>
      <c r="O372" s="90">
        <f t="shared" si="350"/>
        <v>0</v>
      </c>
      <c r="P372" s="90"/>
      <c r="Q372" s="66">
        <f t="shared" si="348"/>
        <v>0</v>
      </c>
      <c r="R372" s="90"/>
      <c r="S372" s="90"/>
      <c r="T372" s="90">
        <f t="shared" si="351"/>
        <v>0</v>
      </c>
      <c r="U372" s="90"/>
      <c r="V372" s="66">
        <f t="shared" si="305"/>
        <v>0</v>
      </c>
      <c r="W372" s="90"/>
      <c r="X372" s="90"/>
      <c r="Y372" s="90">
        <f t="shared" si="352"/>
        <v>0</v>
      </c>
      <c r="Z372" s="90"/>
    </row>
    <row r="373" hidden="1">
      <c r="A373" s="153"/>
      <c r="B373" s="137"/>
      <c r="C373" s="128"/>
      <c r="D373" s="21"/>
      <c r="E373" s="21"/>
      <c r="F373" s="21">
        <v>2025</v>
      </c>
      <c r="G373" s="90">
        <f t="shared" si="346"/>
        <v>0</v>
      </c>
      <c r="H373" s="87"/>
      <c r="I373" s="110"/>
      <c r="J373" s="72">
        <f t="shared" ref="J373:J374" si="353">J371*1.04</f>
        <v>0</v>
      </c>
      <c r="K373" s="72"/>
      <c r="L373" s="74">
        <f t="shared" si="347"/>
        <v>0</v>
      </c>
      <c r="M373" s="90"/>
      <c r="N373" s="90"/>
      <c r="O373" s="90">
        <f t="shared" ref="O373:O374" si="354">O371*1.04</f>
        <v>0</v>
      </c>
      <c r="P373" s="90"/>
      <c r="Q373" s="66">
        <f t="shared" si="348"/>
        <v>0</v>
      </c>
      <c r="R373" s="90"/>
      <c r="S373" s="90"/>
      <c r="T373" s="90">
        <f t="shared" ref="T373:T374" si="355">T371*1.04</f>
        <v>0</v>
      </c>
      <c r="U373" s="90"/>
      <c r="V373" s="66">
        <f t="shared" si="305"/>
        <v>0</v>
      </c>
      <c r="W373" s="90"/>
      <c r="X373" s="90"/>
      <c r="Y373" s="90">
        <f t="shared" ref="Y373:Y374" si="356">Y371*1.04</f>
        <v>0</v>
      </c>
      <c r="Z373" s="90"/>
    </row>
    <row r="374" hidden="1">
      <c r="A374" s="153"/>
      <c r="B374" s="137"/>
      <c r="C374" s="128"/>
      <c r="D374" s="21"/>
      <c r="E374" s="21"/>
      <c r="F374" s="21">
        <v>2026</v>
      </c>
      <c r="G374" s="87">
        <f t="shared" si="346"/>
        <v>0</v>
      </c>
      <c r="H374" s="90"/>
      <c r="I374" s="87"/>
      <c r="J374" s="72">
        <f t="shared" si="353"/>
        <v>0</v>
      </c>
      <c r="K374" s="72"/>
      <c r="L374" s="74">
        <f t="shared" si="347"/>
        <v>0</v>
      </c>
      <c r="M374" s="90"/>
      <c r="N374" s="90"/>
      <c r="O374" s="90">
        <f t="shared" si="354"/>
        <v>0</v>
      </c>
      <c r="P374" s="90"/>
      <c r="Q374" s="66">
        <f t="shared" si="348"/>
        <v>0</v>
      </c>
      <c r="R374" s="90"/>
      <c r="S374" s="90"/>
      <c r="T374" s="90">
        <f t="shared" si="355"/>
        <v>0</v>
      </c>
      <c r="U374" s="90"/>
      <c r="V374" s="66">
        <f t="shared" si="305"/>
        <v>0</v>
      </c>
      <c r="W374" s="90"/>
      <c r="X374" s="90"/>
      <c r="Y374" s="90">
        <f t="shared" si="356"/>
        <v>0</v>
      </c>
      <c r="Z374" s="90"/>
    </row>
    <row r="375" hidden="1">
      <c r="A375" s="157"/>
      <c r="B375" s="143" t="s">
        <v>21</v>
      </c>
      <c r="C375" s="143"/>
      <c r="D375" s="143"/>
      <c r="E375" s="143"/>
      <c r="F375" s="143"/>
      <c r="G375" s="43">
        <f t="shared" si="346"/>
        <v>227.18316999999999</v>
      </c>
      <c r="H375" s="43">
        <f>SUM(H368:H374)</f>
        <v>0</v>
      </c>
      <c r="I375" s="45">
        <f>SUM(I368:I374)</f>
        <v>200</v>
      </c>
      <c r="J375" s="75">
        <f>SUM(J368:J374)</f>
        <v>27.18317</v>
      </c>
      <c r="K375" s="75">
        <f>SUM(K368:K374)</f>
        <v>0</v>
      </c>
      <c r="L375" s="76">
        <f t="shared" si="347"/>
        <v>227.18316999999999</v>
      </c>
      <c r="M375" s="43">
        <f>SUM(M368:M374)</f>
        <v>0</v>
      </c>
      <c r="N375" s="43">
        <f>SUM(N368:N374)</f>
        <v>200</v>
      </c>
      <c r="O375" s="43">
        <f>SUM(O368:O374)</f>
        <v>27.18317</v>
      </c>
      <c r="P375" s="43">
        <f>SUM(P368:P374)</f>
        <v>0</v>
      </c>
      <c r="Q375" s="43">
        <f t="shared" si="348"/>
        <v>226.52642999999998</v>
      </c>
      <c r="R375" s="43">
        <f>SUM(R368:R374)</f>
        <v>0</v>
      </c>
      <c r="S375" s="43">
        <f>SUM(S368:S374)</f>
        <v>199.34325999999999</v>
      </c>
      <c r="T375" s="43">
        <f>SUM(T368:T374)</f>
        <v>27.18317</v>
      </c>
      <c r="U375" s="43">
        <f>SUM(U368:U374)</f>
        <v>0</v>
      </c>
      <c r="V375" s="43">
        <f t="shared" si="305"/>
        <v>226.52642999999998</v>
      </c>
      <c r="W375" s="43">
        <f>SUM(W368:W374)</f>
        <v>0</v>
      </c>
      <c r="X375" s="43">
        <f>SUM(X368:X374)</f>
        <v>199.34325999999999</v>
      </c>
      <c r="Y375" s="43">
        <f>SUM(Y368:Y374)</f>
        <v>27.18317</v>
      </c>
      <c r="Z375" s="43">
        <f>SUM(Z368:Z374)</f>
        <v>0</v>
      </c>
    </row>
    <row r="376" ht="13.5" hidden="1">
      <c r="A376" s="158"/>
      <c r="B376" s="159" t="s">
        <v>96</v>
      </c>
      <c r="C376" s="148" t="s">
        <v>97</v>
      </c>
      <c r="D376" s="146">
        <v>2021</v>
      </c>
      <c r="E376" s="146">
        <v>2026</v>
      </c>
      <c r="F376" s="146">
        <v>2020</v>
      </c>
      <c r="G376" s="94">
        <f t="shared" si="346"/>
        <v>0</v>
      </c>
      <c r="H376" s="97">
        <f t="shared" ref="H376:H382" si="357">H384</f>
        <v>0</v>
      </c>
      <c r="I376" s="140">
        <f t="shared" ref="I376:I382" si="358">I384</f>
        <v>0</v>
      </c>
      <c r="J376" s="79">
        <f t="shared" ref="J376:J382" si="359">J384</f>
        <v>0</v>
      </c>
      <c r="K376" s="79">
        <f t="shared" ref="K376:K382" si="360">K384</f>
        <v>0</v>
      </c>
      <c r="L376" s="76">
        <f t="shared" si="347"/>
        <v>0</v>
      </c>
      <c r="M376" s="97">
        <f t="shared" ref="M376:M382" si="361">M384</f>
        <v>0</v>
      </c>
      <c r="N376" s="97">
        <f t="shared" ref="N376:N382" si="362">N384</f>
        <v>0</v>
      </c>
      <c r="O376" s="97">
        <f t="shared" ref="O376:O382" si="363">O384</f>
        <v>0</v>
      </c>
      <c r="P376" s="97">
        <f t="shared" ref="P376:P382" si="364">P384</f>
        <v>0</v>
      </c>
      <c r="Q376" s="43">
        <f t="shared" si="348"/>
        <v>0</v>
      </c>
      <c r="R376" s="97">
        <f t="shared" ref="R376:R382" si="365">R384</f>
        <v>0</v>
      </c>
      <c r="S376" s="97">
        <f t="shared" ref="S376:S382" si="366">S384</f>
        <v>0</v>
      </c>
      <c r="T376" s="97">
        <f t="shared" ref="T376:T382" si="367">T384</f>
        <v>0</v>
      </c>
      <c r="U376" s="97">
        <f t="shared" ref="U376:U382" si="368">U384</f>
        <v>0</v>
      </c>
      <c r="V376" s="43">
        <f t="shared" si="305"/>
        <v>0</v>
      </c>
      <c r="W376" s="97">
        <f t="shared" ref="W376:W382" si="369">W384</f>
        <v>0</v>
      </c>
      <c r="X376" s="97">
        <f t="shared" ref="X376:X382" si="370">X384</f>
        <v>0</v>
      </c>
      <c r="Y376" s="97">
        <f t="shared" ref="Y376:Y382" si="371">Y384</f>
        <v>0</v>
      </c>
      <c r="Z376" s="97">
        <f t="shared" ref="Z376:Z382" si="372">Z384</f>
        <v>0</v>
      </c>
    </row>
    <row r="377" ht="13.5" hidden="1">
      <c r="A377" s="158"/>
      <c r="B377" s="159"/>
      <c r="C377" s="148"/>
      <c r="D377" s="146"/>
      <c r="E377" s="146"/>
      <c r="F377" s="146">
        <v>2021</v>
      </c>
      <c r="G377" s="94">
        <f t="shared" si="346"/>
        <v>157.5</v>
      </c>
      <c r="H377" s="97">
        <f t="shared" si="357"/>
        <v>0</v>
      </c>
      <c r="I377" s="140">
        <f t="shared" si="358"/>
        <v>0</v>
      </c>
      <c r="J377" s="79">
        <f t="shared" si="359"/>
        <v>157.5</v>
      </c>
      <c r="K377" s="79">
        <f t="shared" si="360"/>
        <v>0</v>
      </c>
      <c r="L377" s="76">
        <f t="shared" si="347"/>
        <v>157.5</v>
      </c>
      <c r="M377" s="97">
        <f t="shared" si="361"/>
        <v>0</v>
      </c>
      <c r="N377" s="97">
        <f t="shared" si="362"/>
        <v>0</v>
      </c>
      <c r="O377" s="97">
        <f t="shared" si="363"/>
        <v>157.5</v>
      </c>
      <c r="P377" s="97">
        <f t="shared" si="364"/>
        <v>0</v>
      </c>
      <c r="Q377" s="97">
        <f t="shared" ref="Q377:Q382" si="373">Q385</f>
        <v>0</v>
      </c>
      <c r="R377" s="97">
        <f t="shared" si="365"/>
        <v>0</v>
      </c>
      <c r="S377" s="97">
        <f t="shared" si="366"/>
        <v>0</v>
      </c>
      <c r="T377" s="97">
        <f t="shared" si="367"/>
        <v>0</v>
      </c>
      <c r="U377" s="97">
        <f t="shared" si="368"/>
        <v>0</v>
      </c>
      <c r="V377" s="97">
        <f t="shared" ref="V377:V382" si="374">V385</f>
        <v>0</v>
      </c>
      <c r="W377" s="97">
        <f t="shared" si="369"/>
        <v>0</v>
      </c>
      <c r="X377" s="97">
        <f t="shared" si="370"/>
        <v>0</v>
      </c>
      <c r="Y377" s="97">
        <f t="shared" si="371"/>
        <v>0</v>
      </c>
      <c r="Z377" s="97">
        <f t="shared" si="372"/>
        <v>0</v>
      </c>
    </row>
    <row r="378" ht="13.5" hidden="1">
      <c r="A378" s="158"/>
      <c r="B378" s="159"/>
      <c r="C378" s="148"/>
      <c r="D378" s="146"/>
      <c r="E378" s="146"/>
      <c r="F378" s="146">
        <v>2022</v>
      </c>
      <c r="G378" s="94">
        <f t="shared" si="346"/>
        <v>0</v>
      </c>
      <c r="H378" s="97">
        <f t="shared" si="357"/>
        <v>0</v>
      </c>
      <c r="I378" s="140">
        <f t="shared" si="358"/>
        <v>0</v>
      </c>
      <c r="J378" s="79">
        <f t="shared" si="359"/>
        <v>0</v>
      </c>
      <c r="K378" s="79">
        <f t="shared" si="360"/>
        <v>0</v>
      </c>
      <c r="L378" s="76">
        <f t="shared" si="347"/>
        <v>0</v>
      </c>
      <c r="M378" s="97">
        <f t="shared" si="361"/>
        <v>0</v>
      </c>
      <c r="N378" s="97">
        <f t="shared" si="362"/>
        <v>0</v>
      </c>
      <c r="O378" s="97">
        <f t="shared" si="363"/>
        <v>0</v>
      </c>
      <c r="P378" s="97">
        <f t="shared" si="364"/>
        <v>0</v>
      </c>
      <c r="Q378" s="97">
        <f t="shared" si="373"/>
        <v>0</v>
      </c>
      <c r="R378" s="97">
        <f t="shared" si="365"/>
        <v>0</v>
      </c>
      <c r="S378" s="97">
        <f t="shared" si="366"/>
        <v>0</v>
      </c>
      <c r="T378" s="97">
        <f t="shared" si="367"/>
        <v>0</v>
      </c>
      <c r="U378" s="97">
        <f t="shared" si="368"/>
        <v>0</v>
      </c>
      <c r="V378" s="97">
        <f t="shared" si="374"/>
        <v>0</v>
      </c>
      <c r="W378" s="97">
        <f t="shared" si="369"/>
        <v>0</v>
      </c>
      <c r="X378" s="97">
        <f t="shared" si="370"/>
        <v>0</v>
      </c>
      <c r="Y378" s="97">
        <f t="shared" si="371"/>
        <v>0</v>
      </c>
      <c r="Z378" s="97">
        <f t="shared" si="372"/>
        <v>0</v>
      </c>
    </row>
    <row r="379" ht="27.75" hidden="1" customHeight="1">
      <c r="A379" s="158"/>
      <c r="B379" s="159"/>
      <c r="C379" s="148"/>
      <c r="D379" s="146"/>
      <c r="E379" s="146"/>
      <c r="F379" s="146">
        <v>2023</v>
      </c>
      <c r="G379" s="94">
        <f t="shared" si="346"/>
        <v>0</v>
      </c>
      <c r="H379" s="97">
        <f t="shared" si="357"/>
        <v>0</v>
      </c>
      <c r="I379" s="97">
        <f t="shared" si="358"/>
        <v>0</v>
      </c>
      <c r="J379" s="139">
        <f t="shared" si="359"/>
        <v>0</v>
      </c>
      <c r="K379" s="139">
        <f t="shared" si="360"/>
        <v>0</v>
      </c>
      <c r="L379" s="76">
        <f t="shared" si="347"/>
        <v>0</v>
      </c>
      <c r="M379" s="97">
        <f t="shared" si="361"/>
        <v>0</v>
      </c>
      <c r="N379" s="97">
        <f t="shared" si="362"/>
        <v>0</v>
      </c>
      <c r="O379" s="97">
        <f t="shared" si="363"/>
        <v>0</v>
      </c>
      <c r="P379" s="97">
        <f t="shared" si="364"/>
        <v>0</v>
      </c>
      <c r="Q379" s="97">
        <f t="shared" si="373"/>
        <v>0</v>
      </c>
      <c r="R379" s="97">
        <f t="shared" si="365"/>
        <v>0</v>
      </c>
      <c r="S379" s="97">
        <f t="shared" si="366"/>
        <v>0</v>
      </c>
      <c r="T379" s="97">
        <f t="shared" si="367"/>
        <v>0</v>
      </c>
      <c r="U379" s="97">
        <f t="shared" si="368"/>
        <v>0</v>
      </c>
      <c r="V379" s="97">
        <f t="shared" si="374"/>
        <v>0</v>
      </c>
      <c r="W379" s="97">
        <f t="shared" si="369"/>
        <v>0</v>
      </c>
      <c r="X379" s="97">
        <f t="shared" si="370"/>
        <v>0</v>
      </c>
      <c r="Y379" s="97">
        <f t="shared" si="371"/>
        <v>0</v>
      </c>
      <c r="Z379" s="97">
        <f t="shared" si="372"/>
        <v>0</v>
      </c>
    </row>
    <row r="380" ht="13.5" hidden="1">
      <c r="A380" s="158"/>
      <c r="B380" s="159"/>
      <c r="C380" s="148"/>
      <c r="D380" s="146"/>
      <c r="E380" s="146"/>
      <c r="F380" s="146">
        <v>2024</v>
      </c>
      <c r="G380" s="94">
        <f t="shared" si="346"/>
        <v>0</v>
      </c>
      <c r="H380" s="97">
        <f t="shared" si="357"/>
        <v>0</v>
      </c>
      <c r="I380" s="97">
        <f t="shared" si="358"/>
        <v>0</v>
      </c>
      <c r="J380" s="97">
        <f t="shared" si="359"/>
        <v>0</v>
      </c>
      <c r="K380" s="97">
        <f t="shared" si="360"/>
        <v>0</v>
      </c>
      <c r="L380" s="76">
        <f t="shared" si="347"/>
        <v>0</v>
      </c>
      <c r="M380" s="97">
        <f t="shared" si="361"/>
        <v>0</v>
      </c>
      <c r="N380" s="97">
        <f t="shared" si="362"/>
        <v>0</v>
      </c>
      <c r="O380" s="97">
        <f t="shared" si="363"/>
        <v>0</v>
      </c>
      <c r="P380" s="97">
        <f t="shared" si="364"/>
        <v>0</v>
      </c>
      <c r="Q380" s="97">
        <f t="shared" si="373"/>
        <v>0</v>
      </c>
      <c r="R380" s="97">
        <f t="shared" si="365"/>
        <v>0</v>
      </c>
      <c r="S380" s="97">
        <f t="shared" si="366"/>
        <v>0</v>
      </c>
      <c r="T380" s="97">
        <f t="shared" si="367"/>
        <v>0</v>
      </c>
      <c r="U380" s="97">
        <f t="shared" si="368"/>
        <v>0</v>
      </c>
      <c r="V380" s="97">
        <f t="shared" si="374"/>
        <v>0</v>
      </c>
      <c r="W380" s="97">
        <f t="shared" si="369"/>
        <v>0</v>
      </c>
      <c r="X380" s="97">
        <f t="shared" si="370"/>
        <v>0</v>
      </c>
      <c r="Y380" s="97">
        <f t="shared" si="371"/>
        <v>0</v>
      </c>
      <c r="Z380" s="97">
        <f t="shared" si="372"/>
        <v>0</v>
      </c>
    </row>
    <row r="381" ht="13.5" hidden="1">
      <c r="A381" s="158"/>
      <c r="B381" s="159"/>
      <c r="C381" s="148"/>
      <c r="D381" s="146"/>
      <c r="E381" s="146"/>
      <c r="F381" s="146">
        <v>2025</v>
      </c>
      <c r="G381" s="94">
        <f t="shared" si="346"/>
        <v>0</v>
      </c>
      <c r="H381" s="97">
        <f t="shared" si="357"/>
        <v>0</v>
      </c>
      <c r="I381" s="97">
        <f t="shared" si="358"/>
        <v>0</v>
      </c>
      <c r="J381" s="97">
        <f t="shared" si="359"/>
        <v>0</v>
      </c>
      <c r="K381" s="97">
        <f t="shared" si="360"/>
        <v>0</v>
      </c>
      <c r="L381" s="76">
        <f t="shared" si="347"/>
        <v>0</v>
      </c>
      <c r="M381" s="97">
        <f t="shared" si="361"/>
        <v>0</v>
      </c>
      <c r="N381" s="97">
        <f t="shared" si="362"/>
        <v>0</v>
      </c>
      <c r="O381" s="97">
        <f t="shared" si="363"/>
        <v>0</v>
      </c>
      <c r="P381" s="97">
        <f t="shared" si="364"/>
        <v>0</v>
      </c>
      <c r="Q381" s="97">
        <f t="shared" si="373"/>
        <v>0</v>
      </c>
      <c r="R381" s="97">
        <f t="shared" si="365"/>
        <v>0</v>
      </c>
      <c r="S381" s="97">
        <f t="shared" si="366"/>
        <v>0</v>
      </c>
      <c r="T381" s="97">
        <f t="shared" si="367"/>
        <v>0</v>
      </c>
      <c r="U381" s="97">
        <f t="shared" si="368"/>
        <v>0</v>
      </c>
      <c r="V381" s="97">
        <f t="shared" si="374"/>
        <v>0</v>
      </c>
      <c r="W381" s="97">
        <f t="shared" si="369"/>
        <v>0</v>
      </c>
      <c r="X381" s="97">
        <f t="shared" si="370"/>
        <v>0</v>
      </c>
      <c r="Y381" s="97">
        <f t="shared" si="371"/>
        <v>0</v>
      </c>
      <c r="Z381" s="97">
        <f t="shared" si="372"/>
        <v>0</v>
      </c>
    </row>
    <row r="382" ht="13.5" hidden="1">
      <c r="A382" s="158"/>
      <c r="B382" s="159"/>
      <c r="C382" s="148"/>
      <c r="D382" s="146"/>
      <c r="E382" s="146"/>
      <c r="F382" s="146">
        <v>2026</v>
      </c>
      <c r="G382" s="94">
        <f t="shared" si="346"/>
        <v>0</v>
      </c>
      <c r="H382" s="97">
        <f t="shared" si="357"/>
        <v>0</v>
      </c>
      <c r="I382" s="97">
        <f t="shared" si="358"/>
        <v>0</v>
      </c>
      <c r="J382" s="97">
        <f t="shared" si="359"/>
        <v>0</v>
      </c>
      <c r="K382" s="97">
        <f t="shared" si="360"/>
        <v>0</v>
      </c>
      <c r="L382" s="76">
        <f t="shared" si="347"/>
        <v>0</v>
      </c>
      <c r="M382" s="97">
        <f t="shared" si="361"/>
        <v>0</v>
      </c>
      <c r="N382" s="97">
        <f t="shared" si="362"/>
        <v>0</v>
      </c>
      <c r="O382" s="97">
        <f t="shared" si="363"/>
        <v>0</v>
      </c>
      <c r="P382" s="97">
        <f t="shared" si="364"/>
        <v>0</v>
      </c>
      <c r="Q382" s="97">
        <f t="shared" si="373"/>
        <v>0</v>
      </c>
      <c r="R382" s="97">
        <f t="shared" si="365"/>
        <v>0</v>
      </c>
      <c r="S382" s="97">
        <f t="shared" si="366"/>
        <v>0</v>
      </c>
      <c r="T382" s="97">
        <f t="shared" si="367"/>
        <v>0</v>
      </c>
      <c r="U382" s="97">
        <f t="shared" si="368"/>
        <v>0</v>
      </c>
      <c r="V382" s="97">
        <f t="shared" si="374"/>
        <v>0</v>
      </c>
      <c r="W382" s="97">
        <f t="shared" si="369"/>
        <v>0</v>
      </c>
      <c r="X382" s="97">
        <f t="shared" si="370"/>
        <v>0</v>
      </c>
      <c r="Y382" s="97">
        <f t="shared" si="371"/>
        <v>0</v>
      </c>
      <c r="Z382" s="97">
        <f t="shared" si="372"/>
        <v>0</v>
      </c>
    </row>
    <row r="383" hidden="1">
      <c r="A383" s="158"/>
      <c r="B383" s="147" t="s">
        <v>21</v>
      </c>
      <c r="C383" s="147"/>
      <c r="D383" s="147"/>
      <c r="E383" s="147"/>
      <c r="F383" s="147"/>
      <c r="G383" s="76">
        <f t="shared" si="346"/>
        <v>157.5</v>
      </c>
      <c r="H383" s="43">
        <f>SUM(H376:H382)</f>
        <v>0</v>
      </c>
      <c r="I383" s="43">
        <f>SUM(I376:I382)</f>
        <v>0</v>
      </c>
      <c r="J383" s="111">
        <f>SUM(J376:J382)</f>
        <v>157.5</v>
      </c>
      <c r="K383" s="111">
        <f>SUM(K376:K382)</f>
        <v>0</v>
      </c>
      <c r="L383" s="76">
        <f t="shared" si="347"/>
        <v>157.5</v>
      </c>
      <c r="M383" s="43">
        <f>SUM(M376:M382)</f>
        <v>0</v>
      </c>
      <c r="N383" s="43">
        <f>SUM(N376:N382)</f>
        <v>0</v>
      </c>
      <c r="O383" s="43">
        <f>SUM(O376:O382)</f>
        <v>157.5</v>
      </c>
      <c r="P383" s="43">
        <f>SUM(P376:P382)</f>
        <v>0</v>
      </c>
      <c r="Q383" s="43">
        <f t="shared" ref="Q383:Q384" si="375">SUM(R383:U383)</f>
        <v>0</v>
      </c>
      <c r="R383" s="43">
        <f>SUM(R376:R382)</f>
        <v>0</v>
      </c>
      <c r="S383" s="43">
        <f>SUM(S376:S382)</f>
        <v>0</v>
      </c>
      <c r="T383" s="43">
        <f>SUM(T376:T382)</f>
        <v>0</v>
      </c>
      <c r="U383" s="43">
        <f>SUM(U376:U382)</f>
        <v>0</v>
      </c>
      <c r="V383" s="43">
        <f t="shared" ref="V383:V384" si="376">SUM(W383:Z383)</f>
        <v>0</v>
      </c>
      <c r="W383" s="43">
        <f>SUM(W376:W382)</f>
        <v>0</v>
      </c>
      <c r="X383" s="43">
        <f>SUM(X376:X382)</f>
        <v>0</v>
      </c>
      <c r="Y383" s="43">
        <f>SUM(Y376:Y382)</f>
        <v>0</v>
      </c>
      <c r="Z383" s="43">
        <f>SUM(Z376:Z382)</f>
        <v>0</v>
      </c>
    </row>
    <row r="384" ht="13.5" hidden="1">
      <c r="A384" s="160">
        <v>1</v>
      </c>
      <c r="B384" s="150" t="s">
        <v>98</v>
      </c>
      <c r="C384" s="26" t="s">
        <v>97</v>
      </c>
      <c r="D384" s="27">
        <v>2021</v>
      </c>
      <c r="E384" s="27">
        <v>2026</v>
      </c>
      <c r="F384" s="27">
        <v>2020</v>
      </c>
      <c r="G384" s="40">
        <f t="shared" si="346"/>
        <v>0</v>
      </c>
      <c r="H384" s="97">
        <f t="shared" ref="H384:H390" si="377">H392</f>
        <v>0</v>
      </c>
      <c r="I384" s="98">
        <f t="shared" ref="I384:I390" si="378">I392</f>
        <v>0</v>
      </c>
      <c r="J384" s="79">
        <f t="shared" ref="J384:J390" si="379">J392</f>
        <v>0</v>
      </c>
      <c r="K384" s="79">
        <f t="shared" ref="K384:K390" si="380">K392</f>
        <v>0</v>
      </c>
      <c r="L384" s="76">
        <f t="shared" si="347"/>
        <v>0</v>
      </c>
      <c r="M384" s="97">
        <f t="shared" ref="M384:M390" si="381">M392</f>
        <v>0</v>
      </c>
      <c r="N384" s="97">
        <f t="shared" ref="N384:N390" si="382">N392</f>
        <v>0</v>
      </c>
      <c r="O384" s="97">
        <f t="shared" ref="O384:O390" si="383">O392</f>
        <v>0</v>
      </c>
      <c r="P384" s="97">
        <f t="shared" ref="P384:P390" si="384">P392</f>
        <v>0</v>
      </c>
      <c r="Q384" s="43">
        <f t="shared" si="375"/>
        <v>0</v>
      </c>
      <c r="R384" s="97">
        <f t="shared" ref="R384:R390" si="385">R392</f>
        <v>0</v>
      </c>
      <c r="S384" s="97">
        <f t="shared" ref="S384:S390" si="386">S392</f>
        <v>0</v>
      </c>
      <c r="T384" s="97">
        <f t="shared" ref="T384:T390" si="387">T392</f>
        <v>0</v>
      </c>
      <c r="U384" s="97">
        <f t="shared" ref="U384:U390" si="388">U392</f>
        <v>0</v>
      </c>
      <c r="V384" s="43">
        <f t="shared" si="376"/>
        <v>0</v>
      </c>
      <c r="W384" s="97">
        <f t="shared" ref="W384:W390" si="389">W392</f>
        <v>0</v>
      </c>
      <c r="X384" s="97">
        <f t="shared" ref="X384:X390" si="390">X392</f>
        <v>0</v>
      </c>
      <c r="Y384" s="97">
        <f t="shared" ref="Y384:Y390" si="391">Y392</f>
        <v>0</v>
      </c>
      <c r="Z384" s="97">
        <f t="shared" ref="Z384:Z390" si="392">Z392</f>
        <v>0</v>
      </c>
    </row>
    <row r="385" ht="13.5" hidden="1">
      <c r="A385" s="130"/>
      <c r="B385" s="131"/>
      <c r="C385" s="128"/>
      <c r="D385" s="21"/>
      <c r="E385" s="21"/>
      <c r="F385" s="21">
        <v>2021</v>
      </c>
      <c r="G385" s="41">
        <f t="shared" si="346"/>
        <v>157.5</v>
      </c>
      <c r="H385" s="98">
        <f t="shared" si="377"/>
        <v>0</v>
      </c>
      <c r="I385" s="140">
        <f t="shared" si="378"/>
        <v>0</v>
      </c>
      <c r="J385" s="79">
        <f t="shared" si="379"/>
        <v>157.5</v>
      </c>
      <c r="K385" s="79">
        <f t="shared" si="380"/>
        <v>0</v>
      </c>
      <c r="L385" s="76">
        <f t="shared" si="347"/>
        <v>157.5</v>
      </c>
      <c r="M385" s="97">
        <f t="shared" si="381"/>
        <v>0</v>
      </c>
      <c r="N385" s="97">
        <f t="shared" si="382"/>
        <v>0</v>
      </c>
      <c r="O385" s="97">
        <f t="shared" si="383"/>
        <v>157.5</v>
      </c>
      <c r="P385" s="97">
        <f t="shared" si="384"/>
        <v>0</v>
      </c>
      <c r="Q385" s="97">
        <f t="shared" ref="Q385:Q390" si="393">Q393</f>
        <v>0</v>
      </c>
      <c r="R385" s="97">
        <f t="shared" si="385"/>
        <v>0</v>
      </c>
      <c r="S385" s="97">
        <f t="shared" si="386"/>
        <v>0</v>
      </c>
      <c r="T385" s="97">
        <f t="shared" si="387"/>
        <v>0</v>
      </c>
      <c r="U385" s="97">
        <f t="shared" si="388"/>
        <v>0</v>
      </c>
      <c r="V385" s="97">
        <f t="shared" ref="V385:V390" si="394">V393</f>
        <v>0</v>
      </c>
      <c r="W385" s="97">
        <f t="shared" si="389"/>
        <v>0</v>
      </c>
      <c r="X385" s="97">
        <f t="shared" si="390"/>
        <v>0</v>
      </c>
      <c r="Y385" s="97">
        <f t="shared" si="391"/>
        <v>0</v>
      </c>
      <c r="Z385" s="97">
        <f t="shared" si="392"/>
        <v>0</v>
      </c>
    </row>
    <row r="386" ht="13.5" hidden="1">
      <c r="A386" s="130"/>
      <c r="B386" s="131"/>
      <c r="C386" s="128"/>
      <c r="D386" s="21"/>
      <c r="E386" s="21"/>
      <c r="F386" s="21">
        <v>2022</v>
      </c>
      <c r="G386" s="40">
        <f t="shared" si="346"/>
        <v>0</v>
      </c>
      <c r="H386" s="97">
        <f t="shared" si="377"/>
        <v>0</v>
      </c>
      <c r="I386" s="98">
        <f t="shared" si="378"/>
        <v>0</v>
      </c>
      <c r="J386" s="79">
        <f t="shared" si="379"/>
        <v>0</v>
      </c>
      <c r="K386" s="79">
        <f t="shared" si="380"/>
        <v>0</v>
      </c>
      <c r="L386" s="76">
        <f t="shared" si="347"/>
        <v>0</v>
      </c>
      <c r="M386" s="97">
        <f t="shared" si="381"/>
        <v>0</v>
      </c>
      <c r="N386" s="97">
        <f t="shared" si="382"/>
        <v>0</v>
      </c>
      <c r="O386" s="97">
        <f t="shared" si="383"/>
        <v>0</v>
      </c>
      <c r="P386" s="97">
        <f t="shared" si="384"/>
        <v>0</v>
      </c>
      <c r="Q386" s="97">
        <f t="shared" si="393"/>
        <v>0</v>
      </c>
      <c r="R386" s="97">
        <f t="shared" si="385"/>
        <v>0</v>
      </c>
      <c r="S386" s="97">
        <f t="shared" si="386"/>
        <v>0</v>
      </c>
      <c r="T386" s="97">
        <f t="shared" si="387"/>
        <v>0</v>
      </c>
      <c r="U386" s="97">
        <f t="shared" si="388"/>
        <v>0</v>
      </c>
      <c r="V386" s="97">
        <f t="shared" si="394"/>
        <v>0</v>
      </c>
      <c r="W386" s="97">
        <f t="shared" si="389"/>
        <v>0</v>
      </c>
      <c r="X386" s="97">
        <f t="shared" si="390"/>
        <v>0</v>
      </c>
      <c r="Y386" s="97">
        <f t="shared" si="391"/>
        <v>0</v>
      </c>
      <c r="Z386" s="97">
        <f t="shared" si="392"/>
        <v>0</v>
      </c>
    </row>
    <row r="387" ht="31.5" hidden="1" customHeight="1">
      <c r="A387" s="130"/>
      <c r="B387" s="131"/>
      <c r="C387" s="128"/>
      <c r="D387" s="21"/>
      <c r="E387" s="21"/>
      <c r="F387" s="21">
        <v>2023</v>
      </c>
      <c r="G387" s="41">
        <f t="shared" si="346"/>
        <v>0</v>
      </c>
      <c r="H387" s="98">
        <f t="shared" si="377"/>
        <v>0</v>
      </c>
      <c r="I387" s="140">
        <f t="shared" si="378"/>
        <v>0</v>
      </c>
      <c r="J387" s="79">
        <f t="shared" si="379"/>
        <v>0</v>
      </c>
      <c r="K387" s="79">
        <f t="shared" si="380"/>
        <v>0</v>
      </c>
      <c r="L387" s="76">
        <f t="shared" si="347"/>
        <v>0</v>
      </c>
      <c r="M387" s="97">
        <f t="shared" si="381"/>
        <v>0</v>
      </c>
      <c r="N387" s="97">
        <f t="shared" si="382"/>
        <v>0</v>
      </c>
      <c r="O387" s="97">
        <f t="shared" si="383"/>
        <v>0</v>
      </c>
      <c r="P387" s="97">
        <f t="shared" si="384"/>
        <v>0</v>
      </c>
      <c r="Q387" s="97">
        <f t="shared" si="393"/>
        <v>0</v>
      </c>
      <c r="R387" s="97">
        <f t="shared" si="385"/>
        <v>0</v>
      </c>
      <c r="S387" s="97">
        <f t="shared" si="386"/>
        <v>0</v>
      </c>
      <c r="T387" s="97">
        <f t="shared" si="387"/>
        <v>0</v>
      </c>
      <c r="U387" s="97">
        <f t="shared" si="388"/>
        <v>0</v>
      </c>
      <c r="V387" s="97">
        <f t="shared" si="394"/>
        <v>0</v>
      </c>
      <c r="W387" s="97">
        <f t="shared" si="389"/>
        <v>0</v>
      </c>
      <c r="X387" s="97">
        <f t="shared" si="390"/>
        <v>0</v>
      </c>
      <c r="Y387" s="97">
        <f t="shared" si="391"/>
        <v>0</v>
      </c>
      <c r="Z387" s="97">
        <f t="shared" si="392"/>
        <v>0</v>
      </c>
    </row>
    <row r="388" ht="13.5" hidden="1">
      <c r="A388" s="130"/>
      <c r="B388" s="131"/>
      <c r="C388" s="128"/>
      <c r="D388" s="21"/>
      <c r="E388" s="21"/>
      <c r="F388" s="21">
        <v>2024</v>
      </c>
      <c r="G388" s="40">
        <f t="shared" si="346"/>
        <v>0</v>
      </c>
      <c r="H388" s="97">
        <f t="shared" si="377"/>
        <v>0</v>
      </c>
      <c r="I388" s="98">
        <f t="shared" si="378"/>
        <v>0</v>
      </c>
      <c r="J388" s="79">
        <f t="shared" si="379"/>
        <v>0</v>
      </c>
      <c r="K388" s="79">
        <f t="shared" si="380"/>
        <v>0</v>
      </c>
      <c r="L388" s="76">
        <f t="shared" si="347"/>
        <v>0</v>
      </c>
      <c r="M388" s="97">
        <f t="shared" si="381"/>
        <v>0</v>
      </c>
      <c r="N388" s="97">
        <f t="shared" si="382"/>
        <v>0</v>
      </c>
      <c r="O388" s="97">
        <f t="shared" si="383"/>
        <v>0</v>
      </c>
      <c r="P388" s="97">
        <f t="shared" si="384"/>
        <v>0</v>
      </c>
      <c r="Q388" s="97">
        <f t="shared" si="393"/>
        <v>0</v>
      </c>
      <c r="R388" s="97">
        <f t="shared" si="385"/>
        <v>0</v>
      </c>
      <c r="S388" s="97">
        <f t="shared" si="386"/>
        <v>0</v>
      </c>
      <c r="T388" s="97">
        <f t="shared" si="387"/>
        <v>0</v>
      </c>
      <c r="U388" s="97">
        <f t="shared" si="388"/>
        <v>0</v>
      </c>
      <c r="V388" s="97">
        <f t="shared" si="394"/>
        <v>0</v>
      </c>
      <c r="W388" s="97">
        <f t="shared" si="389"/>
        <v>0</v>
      </c>
      <c r="X388" s="97">
        <f t="shared" si="390"/>
        <v>0</v>
      </c>
      <c r="Y388" s="97">
        <f t="shared" si="391"/>
        <v>0</v>
      </c>
      <c r="Z388" s="97">
        <f t="shared" si="392"/>
        <v>0</v>
      </c>
    </row>
    <row r="389" ht="13.5" hidden="1">
      <c r="A389" s="130"/>
      <c r="B389" s="131"/>
      <c r="C389" s="128"/>
      <c r="D389" s="21"/>
      <c r="E389" s="21"/>
      <c r="F389" s="21">
        <v>2025</v>
      </c>
      <c r="G389" s="41">
        <f t="shared" si="346"/>
        <v>0</v>
      </c>
      <c r="H389" s="98">
        <f t="shared" si="377"/>
        <v>0</v>
      </c>
      <c r="I389" s="140">
        <f t="shared" si="378"/>
        <v>0</v>
      </c>
      <c r="J389" s="79">
        <f t="shared" si="379"/>
        <v>0</v>
      </c>
      <c r="K389" s="79">
        <f t="shared" si="380"/>
        <v>0</v>
      </c>
      <c r="L389" s="76">
        <f t="shared" si="347"/>
        <v>0</v>
      </c>
      <c r="M389" s="97">
        <f t="shared" si="381"/>
        <v>0</v>
      </c>
      <c r="N389" s="97">
        <f t="shared" si="382"/>
        <v>0</v>
      </c>
      <c r="O389" s="97">
        <f t="shared" si="383"/>
        <v>0</v>
      </c>
      <c r="P389" s="97">
        <f t="shared" si="384"/>
        <v>0</v>
      </c>
      <c r="Q389" s="97">
        <f t="shared" si="393"/>
        <v>0</v>
      </c>
      <c r="R389" s="97">
        <f t="shared" si="385"/>
        <v>0</v>
      </c>
      <c r="S389" s="97">
        <f t="shared" si="386"/>
        <v>0</v>
      </c>
      <c r="T389" s="97">
        <f t="shared" si="387"/>
        <v>0</v>
      </c>
      <c r="U389" s="97">
        <f t="shared" si="388"/>
        <v>0</v>
      </c>
      <c r="V389" s="97">
        <f t="shared" si="394"/>
        <v>0</v>
      </c>
      <c r="W389" s="97">
        <f t="shared" si="389"/>
        <v>0</v>
      </c>
      <c r="X389" s="97">
        <f t="shared" si="390"/>
        <v>0</v>
      </c>
      <c r="Y389" s="97">
        <f t="shared" si="391"/>
        <v>0</v>
      </c>
      <c r="Z389" s="97">
        <f t="shared" si="392"/>
        <v>0</v>
      </c>
    </row>
    <row r="390" ht="13.5" hidden="1">
      <c r="A390" s="130"/>
      <c r="B390" s="131"/>
      <c r="C390" s="128"/>
      <c r="D390" s="21"/>
      <c r="E390" s="21"/>
      <c r="F390" s="21">
        <v>2026</v>
      </c>
      <c r="G390" s="40">
        <f t="shared" si="346"/>
        <v>0</v>
      </c>
      <c r="H390" s="97">
        <f t="shared" si="377"/>
        <v>0</v>
      </c>
      <c r="I390" s="98">
        <f t="shared" si="378"/>
        <v>0</v>
      </c>
      <c r="J390" s="79">
        <f t="shared" si="379"/>
        <v>0</v>
      </c>
      <c r="K390" s="79">
        <f t="shared" si="380"/>
        <v>0</v>
      </c>
      <c r="L390" s="76">
        <f t="shared" si="347"/>
        <v>0</v>
      </c>
      <c r="M390" s="97">
        <f t="shared" si="381"/>
        <v>0</v>
      </c>
      <c r="N390" s="97">
        <f t="shared" si="382"/>
        <v>0</v>
      </c>
      <c r="O390" s="97">
        <f t="shared" si="383"/>
        <v>0</v>
      </c>
      <c r="P390" s="97">
        <f t="shared" si="384"/>
        <v>0</v>
      </c>
      <c r="Q390" s="97">
        <f t="shared" si="393"/>
        <v>0</v>
      </c>
      <c r="R390" s="97">
        <f t="shared" si="385"/>
        <v>0</v>
      </c>
      <c r="S390" s="97">
        <f t="shared" si="386"/>
        <v>0</v>
      </c>
      <c r="T390" s="97">
        <f t="shared" si="387"/>
        <v>0</v>
      </c>
      <c r="U390" s="97">
        <f t="shared" si="388"/>
        <v>0</v>
      </c>
      <c r="V390" s="97">
        <f t="shared" si="394"/>
        <v>0</v>
      </c>
      <c r="W390" s="97">
        <f t="shared" si="389"/>
        <v>0</v>
      </c>
      <c r="X390" s="97">
        <f t="shared" si="390"/>
        <v>0</v>
      </c>
      <c r="Y390" s="97">
        <f t="shared" si="391"/>
        <v>0</v>
      </c>
      <c r="Z390" s="97">
        <f t="shared" si="392"/>
        <v>0</v>
      </c>
    </row>
    <row r="391" hidden="1">
      <c r="A391" s="130"/>
      <c r="B391" s="55" t="s">
        <v>21</v>
      </c>
      <c r="C391" s="55"/>
      <c r="D391" s="55"/>
      <c r="E391" s="55"/>
      <c r="F391" s="55"/>
      <c r="G391" s="43">
        <f t="shared" si="346"/>
        <v>157.5</v>
      </c>
      <c r="H391" s="91">
        <f>SUM(H384:H390)</f>
        <v>0</v>
      </c>
      <c r="I391" s="45">
        <f>SUM(I384:I390)</f>
        <v>0</v>
      </c>
      <c r="J391" s="75">
        <f>SUM(J384:J390)</f>
        <v>157.5</v>
      </c>
      <c r="K391" s="75">
        <f>SUM(K384:K390)</f>
        <v>0</v>
      </c>
      <c r="L391" s="76">
        <f t="shared" si="347"/>
        <v>157.5</v>
      </c>
      <c r="M391" s="43">
        <f>SUM(M384:M390)</f>
        <v>0</v>
      </c>
      <c r="N391" s="43">
        <f>SUM(N384:N390)</f>
        <v>0</v>
      </c>
      <c r="O391" s="43">
        <f>SUM(O384:O390)</f>
        <v>157.5</v>
      </c>
      <c r="P391" s="43">
        <f>SUM(P384:P390)</f>
        <v>0</v>
      </c>
      <c r="Q391" s="43">
        <f t="shared" ref="Q391:Q399" si="395">SUM(R391:U391)</f>
        <v>0</v>
      </c>
      <c r="R391" s="43">
        <f>SUM(R384:R390)</f>
        <v>0</v>
      </c>
      <c r="S391" s="43">
        <f>SUM(S384:S390)</f>
        <v>0</v>
      </c>
      <c r="T391" s="43">
        <f>SUM(T384:T390)</f>
        <v>0</v>
      </c>
      <c r="U391" s="43">
        <f>SUM(U384:U390)</f>
        <v>0</v>
      </c>
      <c r="V391" s="43">
        <f t="shared" ref="V391:V399" si="396">SUM(W391:Z391)</f>
        <v>0</v>
      </c>
      <c r="W391" s="43">
        <f>SUM(W384:W390)</f>
        <v>0</v>
      </c>
      <c r="X391" s="43">
        <f>SUM(X384:X390)</f>
        <v>0</v>
      </c>
      <c r="Y391" s="43">
        <f>SUM(Y384:Y390)</f>
        <v>0</v>
      </c>
      <c r="Z391" s="43">
        <f>SUM(Z384:Z390)</f>
        <v>0</v>
      </c>
    </row>
    <row r="392" hidden="1">
      <c r="A392" s="136" t="s">
        <v>70</v>
      </c>
      <c r="B392" s="137" t="s">
        <v>99</v>
      </c>
      <c r="C392" s="128" t="s">
        <v>97</v>
      </c>
      <c r="D392" s="21">
        <v>2021</v>
      </c>
      <c r="E392" s="21">
        <v>2026</v>
      </c>
      <c r="F392" s="21">
        <v>2020</v>
      </c>
      <c r="G392" s="87">
        <f t="shared" si="346"/>
        <v>0</v>
      </c>
      <c r="H392" s="90"/>
      <c r="I392" s="87"/>
      <c r="J392" s="72"/>
      <c r="K392" s="72"/>
      <c r="L392" s="74">
        <f t="shared" si="347"/>
        <v>0</v>
      </c>
      <c r="M392" s="66"/>
      <c r="N392" s="66"/>
      <c r="O392" s="66"/>
      <c r="P392" s="66"/>
      <c r="Q392" s="66">
        <f t="shared" si="395"/>
        <v>0</v>
      </c>
      <c r="R392" s="66"/>
      <c r="S392" s="66"/>
      <c r="T392" s="66"/>
      <c r="U392" s="66"/>
      <c r="V392" s="66">
        <f t="shared" si="396"/>
        <v>0</v>
      </c>
      <c r="W392" s="66"/>
      <c r="X392" s="66"/>
      <c r="Y392" s="66"/>
      <c r="Z392" s="66"/>
    </row>
    <row r="393" hidden="1">
      <c r="A393" s="136"/>
      <c r="B393" s="137"/>
      <c r="C393" s="128"/>
      <c r="D393" s="21"/>
      <c r="E393" s="21"/>
      <c r="F393" s="21">
        <v>2021</v>
      </c>
      <c r="G393" s="90">
        <f t="shared" si="346"/>
        <v>157.5</v>
      </c>
      <c r="H393" s="87"/>
      <c r="I393" s="110"/>
      <c r="J393" s="72">
        <v>157.5</v>
      </c>
      <c r="K393" s="72"/>
      <c r="L393" s="74">
        <f t="shared" si="347"/>
        <v>157.5</v>
      </c>
      <c r="M393" s="66"/>
      <c r="N393" s="66"/>
      <c r="O393" s="66">
        <v>157.5</v>
      </c>
      <c r="P393" s="66"/>
      <c r="Q393" s="66">
        <f t="shared" si="395"/>
        <v>0</v>
      </c>
      <c r="R393" s="66"/>
      <c r="S393" s="66"/>
      <c r="T393" s="66"/>
      <c r="U393" s="66"/>
      <c r="V393" s="66">
        <f t="shared" si="396"/>
        <v>0</v>
      </c>
      <c r="W393" s="66"/>
      <c r="X393" s="66"/>
      <c r="Y393" s="66"/>
      <c r="Z393" s="66"/>
    </row>
    <row r="394" hidden="1">
      <c r="A394" s="136"/>
      <c r="B394" s="137"/>
      <c r="C394" s="128"/>
      <c r="D394" s="21"/>
      <c r="E394" s="21"/>
      <c r="F394" s="21">
        <v>2022</v>
      </c>
      <c r="G394" s="87">
        <f t="shared" si="346"/>
        <v>0</v>
      </c>
      <c r="H394" s="90"/>
      <c r="I394" s="87"/>
      <c r="J394" s="72"/>
      <c r="K394" s="72"/>
      <c r="L394" s="74">
        <f t="shared" si="347"/>
        <v>0</v>
      </c>
      <c r="M394" s="66"/>
      <c r="N394" s="66"/>
      <c r="O394" s="66"/>
      <c r="P394" s="66"/>
      <c r="Q394" s="66">
        <f t="shared" si="395"/>
        <v>0</v>
      </c>
      <c r="R394" s="66"/>
      <c r="S394" s="66"/>
      <c r="T394" s="66"/>
      <c r="U394" s="66"/>
      <c r="V394" s="66">
        <f t="shared" si="396"/>
        <v>0</v>
      </c>
      <c r="W394" s="66"/>
      <c r="X394" s="66"/>
      <c r="Y394" s="66"/>
      <c r="Z394" s="66"/>
    </row>
    <row r="395" ht="41.25" hidden="1" customHeight="1">
      <c r="A395" s="136"/>
      <c r="B395" s="137"/>
      <c r="C395" s="128"/>
      <c r="D395" s="21"/>
      <c r="E395" s="21"/>
      <c r="F395" s="21">
        <v>2023</v>
      </c>
      <c r="G395" s="90">
        <f t="shared" si="346"/>
        <v>0</v>
      </c>
      <c r="H395" s="87"/>
      <c r="I395" s="110"/>
      <c r="J395" s="72"/>
      <c r="K395" s="72"/>
      <c r="L395" s="74">
        <f t="shared" si="347"/>
        <v>0</v>
      </c>
      <c r="M395" s="66"/>
      <c r="N395" s="66"/>
      <c r="O395" s="66"/>
      <c r="P395" s="66"/>
      <c r="Q395" s="66">
        <f t="shared" si="395"/>
        <v>0</v>
      </c>
      <c r="R395" s="66"/>
      <c r="S395" s="66"/>
      <c r="T395" s="66"/>
      <c r="U395" s="66"/>
      <c r="V395" s="66">
        <f t="shared" si="396"/>
        <v>0</v>
      </c>
      <c r="W395" s="66"/>
      <c r="X395" s="66"/>
      <c r="Y395" s="66"/>
      <c r="Z395" s="66"/>
    </row>
    <row r="396" hidden="1">
      <c r="A396" s="136"/>
      <c r="B396" s="137"/>
      <c r="C396" s="128"/>
      <c r="D396" s="21"/>
      <c r="E396" s="21"/>
      <c r="F396" s="21">
        <v>2024</v>
      </c>
      <c r="G396" s="87">
        <f t="shared" si="346"/>
        <v>0</v>
      </c>
      <c r="H396" s="90"/>
      <c r="I396" s="87"/>
      <c r="J396" s="72"/>
      <c r="K396" s="72"/>
      <c r="L396" s="74">
        <f t="shared" si="347"/>
        <v>0</v>
      </c>
      <c r="M396" s="66"/>
      <c r="N396" s="66"/>
      <c r="O396" s="66"/>
      <c r="P396" s="66"/>
      <c r="Q396" s="66">
        <f t="shared" si="395"/>
        <v>0</v>
      </c>
      <c r="R396" s="66"/>
      <c r="S396" s="66"/>
      <c r="T396" s="66"/>
      <c r="U396" s="66"/>
      <c r="V396" s="66">
        <f t="shared" si="396"/>
        <v>0</v>
      </c>
      <c r="W396" s="66"/>
      <c r="X396" s="66"/>
      <c r="Y396" s="66"/>
      <c r="Z396" s="66"/>
    </row>
    <row r="397" hidden="1">
      <c r="A397" s="136"/>
      <c r="B397" s="137"/>
      <c r="C397" s="128"/>
      <c r="D397" s="21"/>
      <c r="E397" s="21"/>
      <c r="F397" s="21">
        <v>2025</v>
      </c>
      <c r="G397" s="90">
        <f t="shared" si="346"/>
        <v>0</v>
      </c>
      <c r="H397" s="87"/>
      <c r="I397" s="110"/>
      <c r="J397" s="72"/>
      <c r="K397" s="72"/>
      <c r="L397" s="74">
        <f t="shared" si="347"/>
        <v>0</v>
      </c>
      <c r="M397" s="66"/>
      <c r="N397" s="66"/>
      <c r="O397" s="66"/>
      <c r="P397" s="66"/>
      <c r="Q397" s="66">
        <f t="shared" si="395"/>
        <v>0</v>
      </c>
      <c r="R397" s="66"/>
      <c r="S397" s="66"/>
      <c r="T397" s="66"/>
      <c r="U397" s="66"/>
      <c r="V397" s="66">
        <f t="shared" si="396"/>
        <v>0</v>
      </c>
      <c r="W397" s="66"/>
      <c r="X397" s="66"/>
      <c r="Y397" s="66"/>
      <c r="Z397" s="66"/>
    </row>
    <row r="398" hidden="1">
      <c r="A398" s="136"/>
      <c r="B398" s="137"/>
      <c r="C398" s="128"/>
      <c r="D398" s="21"/>
      <c r="E398" s="21"/>
      <c r="F398" s="21">
        <v>2026</v>
      </c>
      <c r="G398" s="87">
        <f t="shared" si="346"/>
        <v>0</v>
      </c>
      <c r="H398" s="90"/>
      <c r="I398" s="87"/>
      <c r="J398" s="72"/>
      <c r="K398" s="72"/>
      <c r="L398" s="74">
        <f t="shared" si="347"/>
        <v>0</v>
      </c>
      <c r="M398" s="66"/>
      <c r="N398" s="66"/>
      <c r="O398" s="66"/>
      <c r="P398" s="66"/>
      <c r="Q398" s="66">
        <f t="shared" si="395"/>
        <v>0</v>
      </c>
      <c r="R398" s="66"/>
      <c r="S398" s="66"/>
      <c r="T398" s="66"/>
      <c r="U398" s="66"/>
      <c r="V398" s="66">
        <f t="shared" si="396"/>
        <v>0</v>
      </c>
      <c r="W398" s="66"/>
      <c r="X398" s="66"/>
      <c r="Y398" s="66"/>
      <c r="Z398" s="66"/>
    </row>
    <row r="399" hidden="1">
      <c r="A399" s="136"/>
      <c r="B399" s="55" t="s">
        <v>21</v>
      </c>
      <c r="C399" s="55"/>
      <c r="D399" s="55"/>
      <c r="E399" s="55"/>
      <c r="F399" s="55"/>
      <c r="G399" s="43">
        <f t="shared" si="346"/>
        <v>157.5</v>
      </c>
      <c r="H399" s="43">
        <f>SUM(H392:H398)</f>
        <v>0</v>
      </c>
      <c r="I399" s="45">
        <f>SUM(I392:I398)</f>
        <v>0</v>
      </c>
      <c r="J399" s="75">
        <f>SUM(J392:J398)</f>
        <v>157.5</v>
      </c>
      <c r="K399" s="75">
        <f>SUM(K392:K398)</f>
        <v>0</v>
      </c>
      <c r="L399" s="76">
        <f t="shared" si="347"/>
        <v>157.5</v>
      </c>
      <c r="M399" s="43">
        <f>SUM(M392:M398)</f>
        <v>0</v>
      </c>
      <c r="N399" s="43">
        <f>SUM(N392:N398)</f>
        <v>0</v>
      </c>
      <c r="O399" s="43">
        <f>SUM(O392:O398)</f>
        <v>157.5</v>
      </c>
      <c r="P399" s="43">
        <f>SUM(P392:P398)</f>
        <v>0</v>
      </c>
      <c r="Q399" s="43">
        <f t="shared" si="395"/>
        <v>0</v>
      </c>
      <c r="R399" s="43">
        <f>SUM(R392:R398)</f>
        <v>0</v>
      </c>
      <c r="S399" s="43">
        <f>SUM(S392:S398)</f>
        <v>0</v>
      </c>
      <c r="T399" s="43">
        <f>SUM(T392:T398)</f>
        <v>0</v>
      </c>
      <c r="U399" s="43">
        <f>SUM(U392:U398)</f>
        <v>0</v>
      </c>
      <c r="V399" s="43">
        <f t="shared" si="396"/>
        <v>0</v>
      </c>
      <c r="W399" s="43">
        <f>SUM(W392:W398)</f>
        <v>0</v>
      </c>
      <c r="X399" s="43">
        <f>SUM(X392:X398)</f>
        <v>0</v>
      </c>
      <c r="Y399" s="43">
        <f>SUM(Y392:Y398)</f>
        <v>0</v>
      </c>
      <c r="Z399" s="43">
        <f>SUM(Z392:Z398)</f>
        <v>0</v>
      </c>
    </row>
  </sheetData>
  <mergeCells count="307">
    <mergeCell ref="M2:Z2"/>
    <mergeCell ref="A3:V3"/>
    <mergeCell ref="A4:A6"/>
    <mergeCell ref="B4:B6"/>
    <mergeCell ref="C4:C6"/>
    <mergeCell ref="D4:D6"/>
    <mergeCell ref="E4:E6"/>
    <mergeCell ref="F4:F6"/>
    <mergeCell ref="G4:P4"/>
    <mergeCell ref="Q4:U5"/>
    <mergeCell ref="V4:Z5"/>
    <mergeCell ref="G5:K5"/>
    <mergeCell ref="L5:P5"/>
    <mergeCell ref="A8:A15"/>
    <mergeCell ref="B8:B14"/>
    <mergeCell ref="C8:C14"/>
    <mergeCell ref="D8:D14"/>
    <mergeCell ref="E8:E14"/>
    <mergeCell ref="B15:F15"/>
    <mergeCell ref="A16:A23"/>
    <mergeCell ref="B16:B22"/>
    <mergeCell ref="C16:C22"/>
    <mergeCell ref="D16:D22"/>
    <mergeCell ref="E16:E22"/>
    <mergeCell ref="B23:F23"/>
    <mergeCell ref="A24:A31"/>
    <mergeCell ref="B24:B30"/>
    <mergeCell ref="C24:C30"/>
    <mergeCell ref="D24:D30"/>
    <mergeCell ref="E24:E30"/>
    <mergeCell ref="B31:F31"/>
    <mergeCell ref="A32:A39"/>
    <mergeCell ref="B32:B38"/>
    <mergeCell ref="C32:C38"/>
    <mergeCell ref="D32:D38"/>
    <mergeCell ref="E32:E38"/>
    <mergeCell ref="B39:F39"/>
    <mergeCell ref="A40:A47"/>
    <mergeCell ref="B40:B46"/>
    <mergeCell ref="C40:C46"/>
    <mergeCell ref="D40:D46"/>
    <mergeCell ref="E40:E46"/>
    <mergeCell ref="B47:F47"/>
    <mergeCell ref="A48:A55"/>
    <mergeCell ref="B48:B54"/>
    <mergeCell ref="C48:C54"/>
    <mergeCell ref="D48:D54"/>
    <mergeCell ref="E48:E54"/>
    <mergeCell ref="B55:F55"/>
    <mergeCell ref="A56:A63"/>
    <mergeCell ref="B56:B62"/>
    <mergeCell ref="C56:C62"/>
    <mergeCell ref="D56:D62"/>
    <mergeCell ref="E56:E62"/>
    <mergeCell ref="B63:F63"/>
    <mergeCell ref="A64:A71"/>
    <mergeCell ref="B64:B70"/>
    <mergeCell ref="C64:C70"/>
    <mergeCell ref="D64:D70"/>
    <mergeCell ref="E64:E70"/>
    <mergeCell ref="B71:F71"/>
    <mergeCell ref="A72:A79"/>
    <mergeCell ref="B72:B78"/>
    <mergeCell ref="C72:C78"/>
    <mergeCell ref="D72:D78"/>
    <mergeCell ref="E72:E78"/>
    <mergeCell ref="B79:F79"/>
    <mergeCell ref="A80:A87"/>
    <mergeCell ref="B80:B86"/>
    <mergeCell ref="C80:C86"/>
    <mergeCell ref="D80:D86"/>
    <mergeCell ref="E80:E86"/>
    <mergeCell ref="B87:F87"/>
    <mergeCell ref="A88:A95"/>
    <mergeCell ref="B88:B94"/>
    <mergeCell ref="C88:C94"/>
    <mergeCell ref="D88:D94"/>
    <mergeCell ref="E88:E94"/>
    <mergeCell ref="B95:F95"/>
    <mergeCell ref="A96:A103"/>
    <mergeCell ref="B96:B102"/>
    <mergeCell ref="C96:C102"/>
    <mergeCell ref="D96:D102"/>
    <mergeCell ref="E96:E102"/>
    <mergeCell ref="B103:F103"/>
    <mergeCell ref="A104:A111"/>
    <mergeCell ref="B104:B110"/>
    <mergeCell ref="C104:C110"/>
    <mergeCell ref="D104:D110"/>
    <mergeCell ref="E104:E110"/>
    <mergeCell ref="B111:F111"/>
    <mergeCell ref="A112:A119"/>
    <mergeCell ref="B112:B118"/>
    <mergeCell ref="C112:C118"/>
    <mergeCell ref="D112:D118"/>
    <mergeCell ref="E112:E118"/>
    <mergeCell ref="B119:F119"/>
    <mergeCell ref="A120:A126"/>
    <mergeCell ref="B120:B126"/>
    <mergeCell ref="C120:C126"/>
    <mergeCell ref="D120:D126"/>
    <mergeCell ref="E120:E126"/>
    <mergeCell ref="B127:F127"/>
    <mergeCell ref="A128:A134"/>
    <mergeCell ref="B128:B134"/>
    <mergeCell ref="C128:C134"/>
    <mergeCell ref="D128:D134"/>
    <mergeCell ref="E128:E134"/>
    <mergeCell ref="B135:F135"/>
    <mergeCell ref="A136:A142"/>
    <mergeCell ref="B136:B142"/>
    <mergeCell ref="C136:C142"/>
    <mergeCell ref="D136:D142"/>
    <mergeCell ref="E136:E142"/>
    <mergeCell ref="B143:F143"/>
    <mergeCell ref="A144:A150"/>
    <mergeCell ref="B144:B150"/>
    <mergeCell ref="C144:C150"/>
    <mergeCell ref="D144:D150"/>
    <mergeCell ref="E144:E150"/>
    <mergeCell ref="B151:F151"/>
    <mergeCell ref="A152:A158"/>
    <mergeCell ref="B152:B158"/>
    <mergeCell ref="C152:C158"/>
    <mergeCell ref="D152:D158"/>
    <mergeCell ref="E152:E158"/>
    <mergeCell ref="B159:F159"/>
    <mergeCell ref="A160:A167"/>
    <mergeCell ref="B160:B166"/>
    <mergeCell ref="C160:C166"/>
    <mergeCell ref="D160:D166"/>
    <mergeCell ref="E160:E166"/>
    <mergeCell ref="B167:F167"/>
    <mergeCell ref="A168:A175"/>
    <mergeCell ref="B168:B174"/>
    <mergeCell ref="C168:C174"/>
    <mergeCell ref="D168:D174"/>
    <mergeCell ref="E168:E174"/>
    <mergeCell ref="B175:F175"/>
    <mergeCell ref="A176:A183"/>
    <mergeCell ref="B176:B182"/>
    <mergeCell ref="C176:C182"/>
    <mergeCell ref="D176:D182"/>
    <mergeCell ref="E176:E182"/>
    <mergeCell ref="B183:F183"/>
    <mergeCell ref="A184:A191"/>
    <mergeCell ref="B184:B190"/>
    <mergeCell ref="C184:C190"/>
    <mergeCell ref="D184:D190"/>
    <mergeCell ref="E184:E190"/>
    <mergeCell ref="B191:F191"/>
    <mergeCell ref="A192:A199"/>
    <mergeCell ref="B192:B198"/>
    <mergeCell ref="C192:C198"/>
    <mergeCell ref="D192:D198"/>
    <mergeCell ref="E192:E198"/>
    <mergeCell ref="B199:F199"/>
    <mergeCell ref="A200:A207"/>
    <mergeCell ref="B200:B206"/>
    <mergeCell ref="C200:C206"/>
    <mergeCell ref="D200:D206"/>
    <mergeCell ref="E200:E206"/>
    <mergeCell ref="B207:F207"/>
    <mergeCell ref="A208:A215"/>
    <mergeCell ref="B208:B214"/>
    <mergeCell ref="C208:C214"/>
    <mergeCell ref="D208:D214"/>
    <mergeCell ref="E208:E214"/>
    <mergeCell ref="B215:F215"/>
    <mergeCell ref="A216:A223"/>
    <mergeCell ref="B216:B222"/>
    <mergeCell ref="C216:C222"/>
    <mergeCell ref="D216:D222"/>
    <mergeCell ref="E216:E222"/>
    <mergeCell ref="B223:F223"/>
    <mergeCell ref="A224:A231"/>
    <mergeCell ref="B224:B230"/>
    <mergeCell ref="C224:C230"/>
    <mergeCell ref="D224:D230"/>
    <mergeCell ref="E224:E230"/>
    <mergeCell ref="B231:F231"/>
    <mergeCell ref="A232:A239"/>
    <mergeCell ref="B232:B238"/>
    <mergeCell ref="C232:C238"/>
    <mergeCell ref="D232:D238"/>
    <mergeCell ref="E232:E238"/>
    <mergeCell ref="B239:F239"/>
    <mergeCell ref="A240:A247"/>
    <mergeCell ref="B240:B246"/>
    <mergeCell ref="C240:C246"/>
    <mergeCell ref="D240:D246"/>
    <mergeCell ref="E240:E246"/>
    <mergeCell ref="B247:F247"/>
    <mergeCell ref="A248:A255"/>
    <mergeCell ref="B248:B254"/>
    <mergeCell ref="C248:C254"/>
    <mergeCell ref="D248:D254"/>
    <mergeCell ref="E248:E254"/>
    <mergeCell ref="B255:F255"/>
    <mergeCell ref="A256:A263"/>
    <mergeCell ref="B256:B262"/>
    <mergeCell ref="C256:C262"/>
    <mergeCell ref="D256:D262"/>
    <mergeCell ref="E256:E262"/>
    <mergeCell ref="B263:F263"/>
    <mergeCell ref="A264:A271"/>
    <mergeCell ref="B264:B270"/>
    <mergeCell ref="C264:C270"/>
    <mergeCell ref="D264:D270"/>
    <mergeCell ref="E264:E270"/>
    <mergeCell ref="B271:F271"/>
    <mergeCell ref="A272:A279"/>
    <mergeCell ref="B272:B278"/>
    <mergeCell ref="C272:C278"/>
    <mergeCell ref="D272:D278"/>
    <mergeCell ref="E272:E278"/>
    <mergeCell ref="B279:F279"/>
    <mergeCell ref="A280:A287"/>
    <mergeCell ref="B280:B286"/>
    <mergeCell ref="C280:C286"/>
    <mergeCell ref="D280:D286"/>
    <mergeCell ref="E280:E286"/>
    <mergeCell ref="B287:F287"/>
    <mergeCell ref="A288:A295"/>
    <mergeCell ref="B288:B294"/>
    <mergeCell ref="C288:C294"/>
    <mergeCell ref="D288:D294"/>
    <mergeCell ref="E288:E294"/>
    <mergeCell ref="B295:F295"/>
    <mergeCell ref="A296:A303"/>
    <mergeCell ref="B296:B302"/>
    <mergeCell ref="C296:C302"/>
    <mergeCell ref="D296:D302"/>
    <mergeCell ref="E296:E302"/>
    <mergeCell ref="B303:F303"/>
    <mergeCell ref="A304:A311"/>
    <mergeCell ref="B304:B310"/>
    <mergeCell ref="C304:C310"/>
    <mergeCell ref="D304:D310"/>
    <mergeCell ref="E304:E310"/>
    <mergeCell ref="B311:F311"/>
    <mergeCell ref="A312:A319"/>
    <mergeCell ref="B312:B318"/>
    <mergeCell ref="C312:C318"/>
    <mergeCell ref="D312:D318"/>
    <mergeCell ref="E312:E318"/>
    <mergeCell ref="B319:F319"/>
    <mergeCell ref="A320:A327"/>
    <mergeCell ref="B320:B326"/>
    <mergeCell ref="C320:C326"/>
    <mergeCell ref="D320:D326"/>
    <mergeCell ref="E320:E326"/>
    <mergeCell ref="B327:F327"/>
    <mergeCell ref="A328:A335"/>
    <mergeCell ref="B328:B334"/>
    <mergeCell ref="C328:C334"/>
    <mergeCell ref="D328:D334"/>
    <mergeCell ref="E328:E334"/>
    <mergeCell ref="B335:F335"/>
    <mergeCell ref="A336:A343"/>
    <mergeCell ref="B336:B342"/>
    <mergeCell ref="C336:C342"/>
    <mergeCell ref="D336:D342"/>
    <mergeCell ref="E336:E342"/>
    <mergeCell ref="B343:F343"/>
    <mergeCell ref="A344:A351"/>
    <mergeCell ref="B344:B350"/>
    <mergeCell ref="C344:C350"/>
    <mergeCell ref="D344:D350"/>
    <mergeCell ref="E344:E350"/>
    <mergeCell ref="B351:F351"/>
    <mergeCell ref="A352:A359"/>
    <mergeCell ref="B352:B358"/>
    <mergeCell ref="C352:C358"/>
    <mergeCell ref="D352:D358"/>
    <mergeCell ref="E352:E358"/>
    <mergeCell ref="B359:F359"/>
    <mergeCell ref="A360:A367"/>
    <mergeCell ref="B360:B366"/>
    <mergeCell ref="C360:C366"/>
    <mergeCell ref="D360:D366"/>
    <mergeCell ref="E360:E366"/>
    <mergeCell ref="B367:F367"/>
    <mergeCell ref="A368:A375"/>
    <mergeCell ref="B368:B374"/>
    <mergeCell ref="C368:C374"/>
    <mergeCell ref="D368:D374"/>
    <mergeCell ref="E368:E374"/>
    <mergeCell ref="B375:F375"/>
    <mergeCell ref="A376:A383"/>
    <mergeCell ref="B376:B382"/>
    <mergeCell ref="C376:C382"/>
    <mergeCell ref="D376:D382"/>
    <mergeCell ref="E376:E382"/>
    <mergeCell ref="B383:F383"/>
    <mergeCell ref="A384:A391"/>
    <mergeCell ref="B384:B390"/>
    <mergeCell ref="C384:C390"/>
    <mergeCell ref="D384:D390"/>
    <mergeCell ref="E384:E390"/>
    <mergeCell ref="B391:F391"/>
    <mergeCell ref="A392:A399"/>
    <mergeCell ref="B392:B398"/>
    <mergeCell ref="C392:C398"/>
    <mergeCell ref="D392:D398"/>
    <mergeCell ref="E392:E398"/>
    <mergeCell ref="B399:F399"/>
  </mergeCells>
  <printOptions headings="0" gridLines="0"/>
  <pageMargins left="0.19685039370078738" right="0.11811023622047245" top="0.39370078740157477" bottom="0.15748031496062992" header="0.51181100000000002" footer="0.51181100000000002"/>
  <pageSetup paperSize="9" scale="53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Zeros="0" topLeftCell="A1" zoomScale="120" workbookViewId="0">
      <pane ySplit="5" topLeftCell="A6" activePane="bottomLeft" state="frozen"/>
      <selection activeCell="A1" activeCellId="0" sqref="A1"/>
    </sheetView>
  </sheetViews>
  <sheetFormatPr defaultRowHeight="12.75" customHeight="1"/>
  <cols>
    <col customWidth="1" min="1" max="1" style="1" width="4.6640625"/>
    <col customWidth="1" min="2" max="2" style="1" width="49.33203125"/>
    <col customWidth="1" min="3" max="3" style="1" width="7.5"/>
    <col customWidth="1" hidden="1" min="4" max="4" style="1" width="10.5"/>
    <col customWidth="1" hidden="1" min="5" max="5" style="1" width="7.33203125"/>
    <col customWidth="1" hidden="1" min="6" max="6" style="1" width="6.6640625"/>
    <col customWidth="1" hidden="1" min="7" max="7" style="1" width="12.83203125"/>
    <col customWidth="1" hidden="1" min="8" max="8" style="1" width="7.33203125"/>
    <col customWidth="1" hidden="1" min="9" max="9" style="1" width="8.1640625"/>
    <col customWidth="1" hidden="1" min="10" max="10" style="1" width="11.83203125"/>
    <col customWidth="1" hidden="1" min="11" max="11" style="1" width="6.5"/>
    <col customWidth="1" hidden="1" min="12" max="12" style="1" width="7.5"/>
    <col customWidth="1" hidden="1" min="13" max="13" style="1" width="11.83203125"/>
    <col customWidth="1" hidden="1" min="14" max="14" style="1" width="5.7109375"/>
    <col customWidth="1" min="15" max="15" style="1" width="7.421875"/>
    <col customWidth="1" hidden="1" min="16" max="16" style="1" width="10.28125"/>
    <col customWidth="1" min="17" max="17" style="1" width="6.33203125"/>
    <col customWidth="1" min="18" max="18" style="1" width="7.33203125"/>
    <col customWidth="1" hidden="1" min="19" max="19" style="1" width="12.5"/>
    <col customWidth="1" hidden="1" min="20" max="22" style="1" width="6"/>
    <col customWidth="1" hidden="1" min="23" max="23" style="161" width="18.5"/>
    <col customWidth="1" min="24" max="24" style="1" width="3.421875"/>
    <col customWidth="1" min="25" max="25" style="1" width="5.140625"/>
    <col customWidth="1" min="26" max="257" style="1" width="9.33203125"/>
  </cols>
  <sheetData>
    <row r="1">
      <c r="B1" s="3" t="s">
        <v>100</v>
      </c>
      <c r="C1" s="3"/>
      <c r="D1" s="3"/>
      <c r="E1" s="3"/>
      <c r="F1" s="3"/>
      <c r="G1" s="3"/>
      <c r="H1" s="3"/>
      <c r="I1" s="3"/>
      <c r="J1" s="3"/>
      <c r="Q1" s="3"/>
      <c r="R1" s="3"/>
      <c r="S1" s="3"/>
      <c r="T1" s="3"/>
      <c r="U1" s="3"/>
      <c r="V1" s="3"/>
    </row>
    <row r="2" ht="26.25" customHeight="1">
      <c r="B2" s="4" t="s">
        <v>1</v>
      </c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</row>
    <row r="3" ht="51" customHeight="1">
      <c r="A3" s="5" t="s">
        <v>101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37.5" customHeight="1">
      <c r="A4" s="29" t="s">
        <v>3</v>
      </c>
      <c r="B4" s="30" t="s">
        <v>102</v>
      </c>
      <c r="C4" s="30" t="s">
        <v>103</v>
      </c>
      <c r="D4" s="21" t="s">
        <v>104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30" t="s">
        <v>105</v>
      </c>
    </row>
    <row r="5" ht="36.75" customHeight="1">
      <c r="A5" s="29"/>
      <c r="B5" s="163"/>
      <c r="C5" s="163"/>
      <c r="D5" s="31" t="s">
        <v>106</v>
      </c>
      <c r="E5" s="31" t="s">
        <v>107</v>
      </c>
      <c r="F5" s="31" t="s">
        <v>108</v>
      </c>
      <c r="G5" s="31" t="s">
        <v>109</v>
      </c>
      <c r="H5" s="31" t="s">
        <v>110</v>
      </c>
      <c r="I5" s="31" t="s">
        <v>111</v>
      </c>
      <c r="J5" s="31" t="s">
        <v>109</v>
      </c>
      <c r="K5" s="31" t="s">
        <v>112</v>
      </c>
      <c r="L5" s="31" t="s">
        <v>113</v>
      </c>
      <c r="M5" s="31" t="s">
        <v>109</v>
      </c>
      <c r="N5" s="28" t="s">
        <v>114</v>
      </c>
      <c r="O5" s="31" t="s">
        <v>115</v>
      </c>
      <c r="P5" s="28" t="s">
        <v>109</v>
      </c>
      <c r="Q5" s="31" t="s">
        <v>116</v>
      </c>
      <c r="R5" s="6" t="s">
        <v>117</v>
      </c>
      <c r="S5" s="6" t="s">
        <v>109</v>
      </c>
      <c r="T5" s="31" t="s">
        <v>116</v>
      </c>
      <c r="U5" s="31" t="s">
        <v>118</v>
      </c>
      <c r="V5" s="31" t="s">
        <v>119</v>
      </c>
      <c r="W5" s="163"/>
    </row>
    <row r="6" ht="67.5">
      <c r="A6" s="21">
        <v>1</v>
      </c>
      <c r="B6" s="67" t="s">
        <v>120</v>
      </c>
      <c r="C6" s="21" t="s">
        <v>121</v>
      </c>
      <c r="D6" s="164">
        <f>1236/42791*10000</f>
        <v>288.84578532869062</v>
      </c>
      <c r="E6" s="165">
        <v>302.89999999999998</v>
      </c>
      <c r="F6" s="165">
        <v>301</v>
      </c>
      <c r="G6" s="31" t="s">
        <v>122</v>
      </c>
      <c r="H6" s="165">
        <v>309.19999999999999</v>
      </c>
      <c r="I6" s="165">
        <f>1302/42030*10000</f>
        <v>309.7787294789436</v>
      </c>
      <c r="J6" s="31" t="s">
        <v>123</v>
      </c>
      <c r="K6" s="165">
        <v>317</v>
      </c>
      <c r="L6" s="165">
        <f>1353/41931*10000</f>
        <v>322.67296272447595</v>
      </c>
      <c r="M6" s="165" t="s">
        <v>123</v>
      </c>
      <c r="N6" s="165">
        <v>304.10000000000002</v>
      </c>
      <c r="O6" s="166">
        <f>1385/45192*10000</f>
        <v>306.47017171180738</v>
      </c>
      <c r="P6" s="165" t="s">
        <v>123</v>
      </c>
      <c r="Q6" s="167">
        <v>299.89999999999998</v>
      </c>
      <c r="R6" s="168">
        <f>1257/44406*10000</f>
        <v>283.0698554249426</v>
      </c>
      <c r="S6" s="169"/>
      <c r="T6" s="169">
        <v>308.89999999999998</v>
      </c>
      <c r="U6" s="165">
        <v>310</v>
      </c>
      <c r="V6" s="165">
        <v>311</v>
      </c>
      <c r="W6" s="170"/>
      <c r="X6"/>
      <c r="Z6"/>
    </row>
    <row r="7" ht="111.75" customHeight="1">
      <c r="A7" s="21" t="s">
        <v>70</v>
      </c>
      <c r="B7" s="67" t="s">
        <v>124</v>
      </c>
      <c r="C7" s="21" t="s">
        <v>121</v>
      </c>
      <c r="D7" s="164"/>
      <c r="E7" s="165"/>
      <c r="F7" s="165"/>
      <c r="G7" s="31"/>
      <c r="H7" s="165"/>
      <c r="I7" s="165"/>
      <c r="J7" s="31"/>
      <c r="K7" s="165"/>
      <c r="L7" s="165">
        <v>1385</v>
      </c>
      <c r="M7" s="165"/>
      <c r="N7" s="171"/>
      <c r="O7" s="172">
        <v>1364</v>
      </c>
      <c r="P7" s="173" t="s">
        <v>125</v>
      </c>
      <c r="Q7" s="174"/>
      <c r="R7" s="175">
        <v>1257</v>
      </c>
      <c r="S7" s="176"/>
      <c r="T7" s="169"/>
      <c r="U7" s="165"/>
      <c r="V7" s="165"/>
      <c r="W7" s="170"/>
      <c r="X7"/>
      <c r="Z7"/>
    </row>
    <row r="8" ht="29.25" customHeight="1">
      <c r="A8" s="21" t="s">
        <v>72</v>
      </c>
      <c r="B8" s="67" t="s">
        <v>126</v>
      </c>
      <c r="C8" s="21" t="s">
        <v>121</v>
      </c>
      <c r="D8" s="164"/>
      <c r="E8" s="165"/>
      <c r="F8" s="165"/>
      <c r="G8" s="31"/>
      <c r="H8" s="165"/>
      <c r="I8" s="165"/>
      <c r="J8" s="31"/>
      <c r="K8" s="165"/>
      <c r="L8" s="165">
        <v>8</v>
      </c>
      <c r="M8" s="165"/>
      <c r="N8" s="177"/>
      <c r="O8" s="178">
        <v>8</v>
      </c>
      <c r="P8" s="165" t="s">
        <v>123</v>
      </c>
      <c r="Q8" s="174"/>
      <c r="R8" s="175">
        <v>9</v>
      </c>
      <c r="S8" s="169"/>
      <c r="T8" s="169"/>
      <c r="U8" s="165"/>
      <c r="V8" s="165"/>
      <c r="W8" s="170"/>
      <c r="X8"/>
      <c r="Z8"/>
    </row>
    <row r="9" ht="36">
      <c r="A9" s="21">
        <v>2</v>
      </c>
      <c r="B9" s="67" t="s">
        <v>127</v>
      </c>
      <c r="C9" s="21" t="s">
        <v>128</v>
      </c>
      <c r="D9" s="164"/>
      <c r="E9" s="165"/>
      <c r="F9" s="165"/>
      <c r="G9" s="31"/>
      <c r="H9" s="165"/>
      <c r="I9" s="165"/>
      <c r="J9" s="31"/>
      <c r="K9" s="164">
        <v>5114</v>
      </c>
      <c r="L9" s="164">
        <v>5587</v>
      </c>
      <c r="M9" s="165" t="s">
        <v>123</v>
      </c>
      <c r="N9" s="164">
        <v>6105</v>
      </c>
      <c r="O9" s="179">
        <v>6634</v>
      </c>
      <c r="P9" s="165" t="s">
        <v>123</v>
      </c>
      <c r="Q9" s="180">
        <v>7430</v>
      </c>
      <c r="R9" s="175">
        <v>7106</v>
      </c>
      <c r="S9" s="169"/>
      <c r="T9" s="181">
        <v>6105</v>
      </c>
      <c r="U9" s="164">
        <v>6105</v>
      </c>
      <c r="V9" s="164">
        <v>6105</v>
      </c>
      <c r="W9" s="170"/>
      <c r="X9"/>
      <c r="Z9"/>
    </row>
    <row r="10" ht="48">
      <c r="A10" s="21" t="s">
        <v>30</v>
      </c>
      <c r="B10" s="67" t="s">
        <v>129</v>
      </c>
      <c r="C10" s="21" t="s">
        <v>130</v>
      </c>
      <c r="D10" s="165">
        <v>44</v>
      </c>
      <c r="E10" s="165">
        <v>42</v>
      </c>
      <c r="F10" s="165">
        <v>44.100000000000001</v>
      </c>
      <c r="G10" s="31" t="s">
        <v>131</v>
      </c>
      <c r="H10" s="165">
        <v>46.600000000000001</v>
      </c>
      <c r="I10" s="165" t="e">
        <f>#REF!</f>
        <v>#REF!</v>
      </c>
      <c r="J10" s="31" t="s">
        <v>123</v>
      </c>
      <c r="K10" s="165">
        <v>48.600000000000001</v>
      </c>
      <c r="L10" s="165">
        <f>L9/(L9+5844)*100</f>
        <v>48.875863878925728</v>
      </c>
      <c r="M10" s="165" t="s">
        <v>123</v>
      </c>
      <c r="N10" s="177">
        <v>52</v>
      </c>
      <c r="O10" s="165">
        <f>O9/(O9+5855-433)*100</f>
        <v>55.026542800265432</v>
      </c>
      <c r="P10" s="177" t="s">
        <v>123</v>
      </c>
      <c r="Q10" s="167">
        <v>57.700000000000003</v>
      </c>
      <c r="R10" s="168">
        <f>R9/(R9+5850-412)*100</f>
        <v>56.648596938775512</v>
      </c>
      <c r="S10" s="169"/>
      <c r="T10" s="169">
        <v>52.100000000000001</v>
      </c>
      <c r="U10" s="165">
        <v>52.299999999999997</v>
      </c>
      <c r="V10" s="165">
        <v>52.399999999999999</v>
      </c>
      <c r="W10" s="170"/>
      <c r="X10"/>
      <c r="Z10"/>
    </row>
    <row r="11" ht="36">
      <c r="A11" s="21" t="s">
        <v>34</v>
      </c>
      <c r="B11" s="67" t="s">
        <v>132</v>
      </c>
      <c r="C11" s="21" t="s">
        <v>128</v>
      </c>
      <c r="D11" s="165"/>
      <c r="E11" s="165"/>
      <c r="F11" s="165"/>
      <c r="G11" s="31"/>
      <c r="H11" s="165"/>
      <c r="I11" s="165"/>
      <c r="J11" s="31"/>
      <c r="K11" s="164">
        <v>1170</v>
      </c>
      <c r="L11" s="164">
        <v>1699</v>
      </c>
      <c r="M11" s="165" t="s">
        <v>123</v>
      </c>
      <c r="N11" s="164">
        <v>2036</v>
      </c>
      <c r="O11" s="179">
        <v>2757</v>
      </c>
      <c r="P11" s="165" t="s">
        <v>123</v>
      </c>
      <c r="Q11" s="180">
        <v>3584</v>
      </c>
      <c r="R11" s="175">
        <v>3213</v>
      </c>
      <c r="S11" s="169"/>
      <c r="T11" s="181">
        <v>2036</v>
      </c>
      <c r="U11" s="164">
        <v>2036</v>
      </c>
      <c r="V11" s="164">
        <v>2036</v>
      </c>
      <c r="W11" s="170"/>
      <c r="X11"/>
      <c r="Z11"/>
    </row>
    <row r="12" ht="48">
      <c r="A12" s="60" t="s">
        <v>38</v>
      </c>
      <c r="B12" s="67" t="s">
        <v>133</v>
      </c>
      <c r="C12" s="21" t="s">
        <v>121</v>
      </c>
      <c r="D12" s="182">
        <v>5</v>
      </c>
      <c r="E12" s="182">
        <v>3</v>
      </c>
      <c r="F12" s="182">
        <v>3</v>
      </c>
      <c r="G12" s="31" t="s">
        <v>131</v>
      </c>
      <c r="H12" s="182">
        <v>3</v>
      </c>
      <c r="I12" s="182">
        <v>3</v>
      </c>
      <c r="J12" s="31" t="s">
        <v>123</v>
      </c>
      <c r="K12" s="182">
        <v>3</v>
      </c>
      <c r="L12" s="182">
        <v>3</v>
      </c>
      <c r="M12" s="165" t="s">
        <v>123</v>
      </c>
      <c r="N12" s="179">
        <v>3</v>
      </c>
      <c r="O12" s="164">
        <v>3</v>
      </c>
      <c r="P12" s="177" t="s">
        <v>123</v>
      </c>
      <c r="Q12" s="183">
        <v>3</v>
      </c>
      <c r="R12" s="184">
        <v>1</v>
      </c>
      <c r="S12" s="169"/>
      <c r="T12" s="185">
        <v>3</v>
      </c>
      <c r="U12" s="182">
        <v>3</v>
      </c>
      <c r="V12" s="182">
        <v>3</v>
      </c>
      <c r="W12" s="170"/>
      <c r="X12"/>
      <c r="Z12"/>
    </row>
    <row r="13" ht="24">
      <c r="A13" s="60"/>
      <c r="B13" s="186" t="s">
        <v>134</v>
      </c>
      <c r="C13" s="21" t="s">
        <v>121</v>
      </c>
      <c r="D13" s="182">
        <v>6</v>
      </c>
      <c r="E13" s="182">
        <v>3</v>
      </c>
      <c r="F13" s="182">
        <v>5</v>
      </c>
      <c r="G13" s="31" t="s">
        <v>131</v>
      </c>
      <c r="H13" s="182">
        <v>3</v>
      </c>
      <c r="I13" s="182">
        <v>6</v>
      </c>
      <c r="J13" s="31" t="s">
        <v>123</v>
      </c>
      <c r="K13" s="182">
        <v>3</v>
      </c>
      <c r="L13" s="182">
        <v>5</v>
      </c>
      <c r="M13" s="165" t="s">
        <v>123</v>
      </c>
      <c r="N13" s="164">
        <v>3</v>
      </c>
      <c r="O13" s="179">
        <v>5</v>
      </c>
      <c r="P13" s="165" t="s">
        <v>123</v>
      </c>
      <c r="Q13" s="183">
        <v>3</v>
      </c>
      <c r="R13" s="184">
        <v>1</v>
      </c>
      <c r="S13" s="169"/>
      <c r="T13" s="185">
        <v>3</v>
      </c>
      <c r="U13" s="182">
        <v>3</v>
      </c>
      <c r="V13" s="182">
        <v>3</v>
      </c>
      <c r="W13" s="170"/>
      <c r="X13"/>
      <c r="Z13"/>
    </row>
    <row r="14" ht="24">
      <c r="A14" s="60" t="s">
        <v>40</v>
      </c>
      <c r="B14" s="67" t="s">
        <v>135</v>
      </c>
      <c r="C14" s="21" t="s">
        <v>121</v>
      </c>
      <c r="D14" s="182"/>
      <c r="E14" s="182"/>
      <c r="F14" s="182"/>
      <c r="G14" s="31"/>
      <c r="H14" s="182"/>
      <c r="I14" s="182"/>
      <c r="J14" s="31"/>
      <c r="K14" s="182">
        <v>1</v>
      </c>
      <c r="L14" s="182">
        <v>3</v>
      </c>
      <c r="M14" s="165" t="s">
        <v>123</v>
      </c>
      <c r="N14" s="179">
        <v>3</v>
      </c>
      <c r="O14" s="164">
        <v>3</v>
      </c>
      <c r="P14" s="177" t="s">
        <v>123</v>
      </c>
      <c r="Q14" s="183">
        <v>3</v>
      </c>
      <c r="R14" s="187"/>
      <c r="S14" s="169"/>
      <c r="T14" s="185">
        <v>3</v>
      </c>
      <c r="U14" s="182">
        <v>3</v>
      </c>
      <c r="V14" s="182">
        <v>3</v>
      </c>
      <c r="W14" s="170"/>
      <c r="X14"/>
      <c r="Z14"/>
    </row>
    <row r="15" ht="60">
      <c r="A15" s="60" t="s">
        <v>136</v>
      </c>
      <c r="B15" s="67" t="s">
        <v>137</v>
      </c>
      <c r="C15" s="21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8"/>
      <c r="P15" s="189"/>
      <c r="Q15" s="190"/>
      <c r="R15" s="187"/>
      <c r="S15" s="191"/>
      <c r="T15" s="185"/>
      <c r="U15" s="182"/>
      <c r="V15" s="182"/>
      <c r="W15" s="192"/>
      <c r="X15"/>
    </row>
    <row r="16" ht="39" customHeight="1">
      <c r="A16" s="60" t="s">
        <v>55</v>
      </c>
      <c r="B16" s="193" t="s">
        <v>138</v>
      </c>
      <c r="C16" s="194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95"/>
      <c r="O16" s="188"/>
      <c r="P16" s="196"/>
      <c r="Q16" s="190"/>
      <c r="R16" s="187"/>
      <c r="S16" s="197"/>
      <c r="T16" s="185"/>
      <c r="U16" s="182"/>
      <c r="V16" s="182"/>
      <c r="W16" s="192"/>
      <c r="X16"/>
    </row>
    <row r="17" ht="24">
      <c r="A17" s="60"/>
      <c r="B17" s="186" t="s">
        <v>139</v>
      </c>
      <c r="C17" s="194" t="s">
        <v>121</v>
      </c>
      <c r="D17" s="164">
        <v>17</v>
      </c>
      <c r="E17" s="164"/>
      <c r="F17" s="164">
        <v>8</v>
      </c>
      <c r="G17" s="164"/>
      <c r="H17" s="164"/>
      <c r="I17" s="164">
        <v>4</v>
      </c>
      <c r="J17" s="164"/>
      <c r="K17" s="164">
        <v>4</v>
      </c>
      <c r="L17" s="164">
        <v>4</v>
      </c>
      <c r="M17" s="165" t="s">
        <v>123</v>
      </c>
      <c r="N17" s="164">
        <v>4</v>
      </c>
      <c r="O17" s="179">
        <v>4</v>
      </c>
      <c r="P17" s="165" t="s">
        <v>123</v>
      </c>
      <c r="Q17" s="180">
        <v>4</v>
      </c>
      <c r="R17" s="175">
        <v>4</v>
      </c>
      <c r="S17" s="169"/>
      <c r="T17" s="181"/>
      <c r="U17" s="164"/>
      <c r="V17" s="164"/>
      <c r="W17" s="192"/>
      <c r="X17"/>
      <c r="Z17"/>
    </row>
    <row r="18" ht="17.25" customHeight="1">
      <c r="A18" s="60"/>
      <c r="B18" s="186" t="s">
        <v>140</v>
      </c>
      <c r="C18" s="194" t="s">
        <v>141</v>
      </c>
      <c r="D18" s="165">
        <v>843.39999999999998</v>
      </c>
      <c r="E18" s="165"/>
      <c r="F18" s="165">
        <v>1591.7</v>
      </c>
      <c r="G18" s="165"/>
      <c r="H18" s="165"/>
      <c r="I18" s="165">
        <v>274</v>
      </c>
      <c r="J18" s="165"/>
      <c r="K18" s="165">
        <v>274</v>
      </c>
      <c r="L18" s="165">
        <v>274</v>
      </c>
      <c r="M18" s="165"/>
      <c r="N18" s="177">
        <v>274</v>
      </c>
      <c r="O18" s="171">
        <v>274</v>
      </c>
      <c r="P18" s="198"/>
      <c r="Q18" s="199">
        <v>274</v>
      </c>
      <c r="R18" s="168">
        <v>274</v>
      </c>
      <c r="S18" s="200"/>
      <c r="T18" s="169"/>
      <c r="U18" s="165"/>
      <c r="V18" s="165"/>
      <c r="W18" s="192"/>
      <c r="X18"/>
    </row>
    <row r="19" ht="48">
      <c r="A19" s="60" t="s">
        <v>57</v>
      </c>
      <c r="B19" s="193" t="s">
        <v>142</v>
      </c>
      <c r="C19" s="194"/>
      <c r="D19" s="182"/>
      <c r="E19" s="182"/>
      <c r="F19" s="182"/>
      <c r="G19" s="182"/>
      <c r="H19" s="182"/>
      <c r="I19" s="182"/>
      <c r="J19" s="141"/>
      <c r="K19" s="182"/>
      <c r="L19" s="182"/>
      <c r="M19" s="182"/>
      <c r="N19" s="182"/>
      <c r="O19" s="188"/>
      <c r="P19" s="196"/>
      <c r="Q19" s="190"/>
      <c r="R19" s="187"/>
      <c r="S19" s="191"/>
      <c r="T19" s="185"/>
      <c r="U19" s="182"/>
      <c r="V19" s="182"/>
      <c r="W19" s="201"/>
      <c r="X19"/>
    </row>
    <row r="20" ht="24">
      <c r="A20" s="60"/>
      <c r="B20" s="186" t="s">
        <v>139</v>
      </c>
      <c r="C20" s="194" t="s">
        <v>121</v>
      </c>
      <c r="D20" s="164">
        <v>8</v>
      </c>
      <c r="E20" s="164"/>
      <c r="F20" s="164">
        <v>8</v>
      </c>
      <c r="G20" s="164"/>
      <c r="H20" s="164"/>
      <c r="I20" s="164">
        <v>8</v>
      </c>
      <c r="J20" s="164"/>
      <c r="K20" s="164"/>
      <c r="L20" s="164">
        <v>8</v>
      </c>
      <c r="M20" s="165" t="s">
        <v>123</v>
      </c>
      <c r="N20" s="179"/>
      <c r="O20" s="164">
        <v>11</v>
      </c>
      <c r="P20" s="177" t="s">
        <v>123</v>
      </c>
      <c r="Q20" s="202"/>
      <c r="R20" s="175">
        <v>11</v>
      </c>
      <c r="S20" s="203"/>
      <c r="T20" s="181"/>
      <c r="U20" s="164"/>
      <c r="V20" s="164"/>
      <c r="W20" s="170"/>
      <c r="X20"/>
      <c r="Z20"/>
    </row>
    <row r="21" hidden="1">
      <c r="A21" s="60"/>
      <c r="B21" s="186" t="s">
        <v>140</v>
      </c>
      <c r="C21" s="194" t="s">
        <v>141</v>
      </c>
      <c r="D21" s="165">
        <v>1851.2</v>
      </c>
      <c r="E21" s="165"/>
      <c r="F21" s="165">
        <v>1591.7</v>
      </c>
      <c r="G21" s="165"/>
      <c r="H21" s="165"/>
      <c r="I21" s="165">
        <v>1754.9000000000001</v>
      </c>
      <c r="J21" s="165"/>
      <c r="K21" s="165"/>
      <c r="L21" s="165">
        <v>1754.9000000000001</v>
      </c>
      <c r="M21" s="165"/>
      <c r="N21" s="165"/>
      <c r="O21" s="171"/>
      <c r="P21" s="198"/>
      <c r="Q21" s="204"/>
      <c r="R21" s="205"/>
      <c r="S21" s="203"/>
      <c r="T21" s="169"/>
      <c r="U21" s="165"/>
      <c r="V21" s="165"/>
      <c r="W21" s="170"/>
      <c r="X21"/>
    </row>
    <row r="22" ht="48">
      <c r="A22" s="60" t="s">
        <v>143</v>
      </c>
      <c r="B22" s="67" t="s">
        <v>29</v>
      </c>
      <c r="C22" s="21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95"/>
      <c r="O22" s="188"/>
      <c r="P22" s="196"/>
      <c r="Q22" s="190"/>
      <c r="R22" s="187"/>
      <c r="S22" s="191"/>
      <c r="T22" s="185"/>
      <c r="U22" s="182"/>
      <c r="V22" s="182"/>
      <c r="W22" s="192"/>
      <c r="X22"/>
    </row>
    <row r="23" ht="24">
      <c r="A23" s="60" t="s">
        <v>144</v>
      </c>
      <c r="B23" s="206" t="s">
        <v>145</v>
      </c>
      <c r="C23" s="21" t="s">
        <v>121</v>
      </c>
      <c r="D23" s="182">
        <v>2670</v>
      </c>
      <c r="E23" s="182">
        <v>1100</v>
      </c>
      <c r="F23" s="182">
        <v>2436</v>
      </c>
      <c r="G23" s="31" t="s">
        <v>131</v>
      </c>
      <c r="H23" s="182">
        <v>1100</v>
      </c>
      <c r="I23" s="182">
        <v>2319</v>
      </c>
      <c r="J23" s="31" t="s">
        <v>123</v>
      </c>
      <c r="K23" s="182">
        <v>1100</v>
      </c>
      <c r="L23" s="182">
        <v>2200</v>
      </c>
      <c r="M23" s="31" t="s">
        <v>123</v>
      </c>
      <c r="N23" s="164">
        <v>1100</v>
      </c>
      <c r="O23" s="179">
        <v>1776</v>
      </c>
      <c r="P23" s="165" t="s">
        <v>123</v>
      </c>
      <c r="Q23" s="183">
        <v>1100</v>
      </c>
      <c r="R23" s="184">
        <v>911</v>
      </c>
      <c r="S23" s="203"/>
      <c r="T23" s="185">
        <v>1100</v>
      </c>
      <c r="U23" s="182">
        <v>1100</v>
      </c>
      <c r="V23" s="182">
        <v>1100</v>
      </c>
      <c r="W23" s="170"/>
      <c r="X23"/>
      <c r="Z23"/>
    </row>
    <row r="24" ht="43.5" customHeight="1">
      <c r="A24" s="60" t="s">
        <v>146</v>
      </c>
      <c r="B24" s="206" t="s">
        <v>147</v>
      </c>
      <c r="C24" s="21" t="s">
        <v>121</v>
      </c>
      <c r="D24" s="182">
        <v>41</v>
      </c>
      <c r="E24" s="182">
        <v>40</v>
      </c>
      <c r="F24" s="164" t="s">
        <v>148</v>
      </c>
      <c r="G24" s="31" t="s">
        <v>122</v>
      </c>
      <c r="H24" s="182">
        <v>40</v>
      </c>
      <c r="I24" s="182">
        <v>49</v>
      </c>
      <c r="J24" s="31" t="s">
        <v>123</v>
      </c>
      <c r="K24" s="182">
        <v>40</v>
      </c>
      <c r="L24" s="164" t="s">
        <v>149</v>
      </c>
      <c r="M24" s="31" t="s">
        <v>123</v>
      </c>
      <c r="N24" s="179">
        <v>40</v>
      </c>
      <c r="O24" s="164" t="s">
        <v>150</v>
      </c>
      <c r="P24" s="177" t="s">
        <v>123</v>
      </c>
      <c r="Q24" s="183">
        <v>40</v>
      </c>
      <c r="R24" s="175" t="s">
        <v>151</v>
      </c>
      <c r="S24" s="203"/>
      <c r="T24" s="185">
        <v>40</v>
      </c>
      <c r="U24" s="182">
        <v>40</v>
      </c>
      <c r="V24" s="182">
        <v>40</v>
      </c>
      <c r="W24" s="170"/>
      <c r="X24"/>
      <c r="Z24"/>
    </row>
    <row r="25" ht="36">
      <c r="A25" s="60" t="s">
        <v>152</v>
      </c>
      <c r="B25" s="206" t="s">
        <v>153</v>
      </c>
      <c r="C25" s="21" t="s">
        <v>121</v>
      </c>
      <c r="D25" s="182"/>
      <c r="E25" s="182"/>
      <c r="F25" s="182"/>
      <c r="G25" s="31"/>
      <c r="H25" s="182"/>
      <c r="I25" s="182"/>
      <c r="J25" s="31"/>
      <c r="K25" s="182">
        <v>33</v>
      </c>
      <c r="L25" s="182">
        <v>53</v>
      </c>
      <c r="M25" s="31" t="s">
        <v>123</v>
      </c>
      <c r="N25" s="164"/>
      <c r="O25" s="179">
        <v>60</v>
      </c>
      <c r="P25" s="165" t="s">
        <v>123</v>
      </c>
      <c r="Q25" s="207"/>
      <c r="R25" s="184">
        <v>3</v>
      </c>
      <c r="S25" s="208"/>
      <c r="T25" s="185"/>
      <c r="U25" s="182"/>
      <c r="V25" s="182"/>
      <c r="W25" s="170"/>
      <c r="X25"/>
      <c r="Z25"/>
    </row>
    <row r="26" ht="24">
      <c r="A26" s="60" t="s">
        <v>154</v>
      </c>
      <c r="B26" s="206" t="s">
        <v>155</v>
      </c>
      <c r="C26" s="21" t="s">
        <v>121</v>
      </c>
      <c r="D26" s="182"/>
      <c r="E26" s="182"/>
      <c r="F26" s="182"/>
      <c r="G26" s="31"/>
      <c r="H26" s="182"/>
      <c r="I26" s="182"/>
      <c r="J26" s="31"/>
      <c r="K26" s="182">
        <v>66</v>
      </c>
      <c r="L26" s="182">
        <v>68</v>
      </c>
      <c r="M26" s="31" t="s">
        <v>123</v>
      </c>
      <c r="N26" s="179"/>
      <c r="O26" s="164">
        <v>115</v>
      </c>
      <c r="P26" s="177" t="s">
        <v>123</v>
      </c>
      <c r="Q26" s="207"/>
      <c r="R26" s="184">
        <v>26</v>
      </c>
      <c r="S26" s="169"/>
      <c r="T26" s="185"/>
      <c r="U26" s="182"/>
      <c r="V26" s="182"/>
      <c r="W26" s="170"/>
      <c r="X26"/>
      <c r="Z26"/>
    </row>
    <row r="27" ht="66.75" customHeight="1">
      <c r="A27" s="60" t="s">
        <v>156</v>
      </c>
      <c r="B27" s="206" t="s">
        <v>157</v>
      </c>
      <c r="C27" s="21" t="s">
        <v>121</v>
      </c>
      <c r="D27" s="182"/>
      <c r="E27" s="182"/>
      <c r="F27" s="182"/>
      <c r="G27" s="31"/>
      <c r="H27" s="182"/>
      <c r="I27" s="182"/>
      <c r="J27" s="31"/>
      <c r="K27" s="182">
        <v>33</v>
      </c>
      <c r="L27" s="182">
        <v>23</v>
      </c>
      <c r="M27" s="31" t="s">
        <v>158</v>
      </c>
      <c r="N27" s="164"/>
      <c r="O27" s="179">
        <v>38</v>
      </c>
      <c r="P27" s="165" t="s">
        <v>123</v>
      </c>
      <c r="Q27" s="207"/>
      <c r="R27" s="184">
        <v>3</v>
      </c>
      <c r="S27" s="169"/>
      <c r="T27" s="185"/>
      <c r="U27" s="182"/>
      <c r="V27" s="182"/>
      <c r="W27" s="170"/>
      <c r="X27"/>
      <c r="Z27"/>
    </row>
    <row r="28" ht="24">
      <c r="A28" s="60" t="s">
        <v>159</v>
      </c>
      <c r="B28" s="67" t="s">
        <v>33</v>
      </c>
      <c r="C28" s="21" t="s">
        <v>121</v>
      </c>
      <c r="D28" s="164">
        <v>2</v>
      </c>
      <c r="E28" s="164">
        <v>2</v>
      </c>
      <c r="F28" s="164">
        <v>3</v>
      </c>
      <c r="G28" s="31" t="s">
        <v>123</v>
      </c>
      <c r="H28" s="164">
        <v>2</v>
      </c>
      <c r="I28" s="164">
        <v>2</v>
      </c>
      <c r="J28" s="31" t="s">
        <v>123</v>
      </c>
      <c r="K28" s="164">
        <v>2</v>
      </c>
      <c r="L28" s="164">
        <v>2</v>
      </c>
      <c r="M28" s="31" t="s">
        <v>123</v>
      </c>
      <c r="N28" s="179">
        <v>2</v>
      </c>
      <c r="O28" s="164">
        <v>5</v>
      </c>
      <c r="P28" s="177" t="s">
        <v>123</v>
      </c>
      <c r="Q28" s="180">
        <v>2</v>
      </c>
      <c r="R28" s="175">
        <v>1</v>
      </c>
      <c r="S28" s="169"/>
      <c r="T28" s="181">
        <v>2</v>
      </c>
      <c r="U28" s="164">
        <v>2</v>
      </c>
      <c r="V28" s="164">
        <v>2</v>
      </c>
      <c r="W28" s="170"/>
      <c r="X28"/>
      <c r="Z28"/>
    </row>
    <row r="29" ht="52.5" customHeight="1">
      <c r="A29" s="60" t="s">
        <v>160</v>
      </c>
      <c r="B29" s="67" t="s">
        <v>161</v>
      </c>
      <c r="C29" s="21" t="s">
        <v>121</v>
      </c>
      <c r="D29" s="164">
        <v>0</v>
      </c>
      <c r="E29" s="164">
        <v>1</v>
      </c>
      <c r="F29" s="164">
        <v>2</v>
      </c>
      <c r="G29" s="31" t="s">
        <v>123</v>
      </c>
      <c r="H29" s="164">
        <v>1</v>
      </c>
      <c r="I29" s="164">
        <v>1</v>
      </c>
      <c r="J29" s="31" t="s">
        <v>123</v>
      </c>
      <c r="K29" s="164">
        <v>1</v>
      </c>
      <c r="L29" s="164">
        <v>45</v>
      </c>
      <c r="M29" s="31" t="s">
        <v>123</v>
      </c>
      <c r="N29" s="164">
        <v>1</v>
      </c>
      <c r="O29" s="179">
        <v>49</v>
      </c>
      <c r="P29" s="165" t="s">
        <v>123</v>
      </c>
      <c r="Q29" s="180">
        <v>1</v>
      </c>
      <c r="R29" s="175">
        <v>25</v>
      </c>
      <c r="S29" s="169"/>
      <c r="T29" s="181">
        <v>1</v>
      </c>
      <c r="U29" s="164">
        <v>1</v>
      </c>
      <c r="V29" s="164">
        <v>1</v>
      </c>
      <c r="W29" s="170"/>
      <c r="X29"/>
      <c r="Z29"/>
    </row>
    <row r="30" ht="24">
      <c r="A30" s="60" t="s">
        <v>162</v>
      </c>
      <c r="B30" s="67" t="s">
        <v>163</v>
      </c>
      <c r="C30" s="21" t="s">
        <v>121</v>
      </c>
      <c r="D30" s="164">
        <v>4</v>
      </c>
      <c r="E30" s="164">
        <v>4</v>
      </c>
      <c r="F30" s="164">
        <v>4</v>
      </c>
      <c r="G30" s="31" t="s">
        <v>123</v>
      </c>
      <c r="H30" s="164">
        <v>4</v>
      </c>
      <c r="I30" s="164">
        <v>4</v>
      </c>
      <c r="J30" s="31" t="s">
        <v>123</v>
      </c>
      <c r="K30" s="164">
        <v>4</v>
      </c>
      <c r="L30" s="164">
        <v>4</v>
      </c>
      <c r="M30" s="31" t="s">
        <v>123</v>
      </c>
      <c r="N30" s="179"/>
      <c r="O30" s="164">
        <v>4</v>
      </c>
      <c r="P30" s="177" t="s">
        <v>123</v>
      </c>
      <c r="Q30" s="202"/>
      <c r="R30" s="209"/>
      <c r="S30" s="169"/>
      <c r="T30" s="181"/>
      <c r="U30" s="164"/>
      <c r="V30" s="164"/>
      <c r="W30" s="170"/>
      <c r="X30"/>
      <c r="Z30"/>
    </row>
    <row r="31" ht="24">
      <c r="A31" s="60" t="s">
        <v>164</v>
      </c>
      <c r="B31" s="67" t="s">
        <v>165</v>
      </c>
      <c r="C31" s="21"/>
      <c r="D31" s="164"/>
      <c r="E31" s="164"/>
      <c r="F31" s="164"/>
      <c r="G31" s="31"/>
      <c r="H31" s="164"/>
      <c r="I31" s="164"/>
      <c r="J31" s="31"/>
      <c r="K31" s="164"/>
      <c r="L31" s="164"/>
      <c r="M31" s="31"/>
      <c r="N31" s="164"/>
      <c r="O31" s="179">
        <v>59</v>
      </c>
      <c r="P31" s="165" t="s">
        <v>123</v>
      </c>
      <c r="Q31" s="202"/>
      <c r="R31" s="175">
        <v>26</v>
      </c>
      <c r="S31" s="169"/>
      <c r="T31" s="181"/>
      <c r="U31" s="164"/>
      <c r="V31" s="164"/>
      <c r="W31" s="170"/>
      <c r="X31"/>
      <c r="Z31"/>
    </row>
    <row r="32" ht="123.75" customHeight="1">
      <c r="A32" s="60" t="s">
        <v>166</v>
      </c>
      <c r="B32" s="67" t="s">
        <v>167</v>
      </c>
      <c r="C32" s="21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1"/>
      <c r="O32" s="212"/>
      <c r="P32" s="213"/>
      <c r="Q32" s="214"/>
      <c r="R32" s="215"/>
      <c r="S32" s="216"/>
      <c r="T32" s="217"/>
      <c r="U32" s="210"/>
      <c r="V32" s="210"/>
      <c r="W32" s="192"/>
      <c r="X32"/>
    </row>
    <row r="33" ht="24">
      <c r="A33" s="60"/>
      <c r="B33" s="206" t="s">
        <v>168</v>
      </c>
      <c r="C33" s="21" t="s">
        <v>121</v>
      </c>
      <c r="D33" s="182">
        <v>34</v>
      </c>
      <c r="E33" s="182">
        <v>25</v>
      </c>
      <c r="F33" s="182">
        <v>33</v>
      </c>
      <c r="G33" s="31" t="s">
        <v>131</v>
      </c>
      <c r="H33" s="182">
        <v>25</v>
      </c>
      <c r="I33" s="182">
        <v>42</v>
      </c>
      <c r="J33" s="31" t="s">
        <v>123</v>
      </c>
      <c r="K33" s="182">
        <v>25</v>
      </c>
      <c r="L33" s="182">
        <v>48</v>
      </c>
      <c r="M33" s="31" t="s">
        <v>123</v>
      </c>
      <c r="N33" s="164">
        <v>25</v>
      </c>
      <c r="O33" s="179">
        <v>42</v>
      </c>
      <c r="P33" s="165" t="s">
        <v>123</v>
      </c>
      <c r="Q33" s="183">
        <v>25</v>
      </c>
      <c r="R33" s="184">
        <v>16</v>
      </c>
      <c r="S33" s="169"/>
      <c r="T33" s="185">
        <v>25</v>
      </c>
      <c r="U33" s="182">
        <v>25</v>
      </c>
      <c r="V33" s="182">
        <v>25</v>
      </c>
      <c r="W33" s="170"/>
      <c r="X33"/>
      <c r="Z33"/>
    </row>
    <row r="34" ht="24">
      <c r="A34" s="60"/>
      <c r="B34" s="206" t="s">
        <v>169</v>
      </c>
      <c r="C34" s="21" t="s">
        <v>128</v>
      </c>
      <c r="D34" s="182">
        <v>605</v>
      </c>
      <c r="E34" s="182">
        <v>450</v>
      </c>
      <c r="F34" s="182">
        <v>509</v>
      </c>
      <c r="G34" s="31" t="s">
        <v>131</v>
      </c>
      <c r="H34" s="182">
        <v>450</v>
      </c>
      <c r="I34" s="182">
        <v>595</v>
      </c>
      <c r="J34" s="31" t="s">
        <v>123</v>
      </c>
      <c r="K34" s="182">
        <v>450</v>
      </c>
      <c r="L34" s="182">
        <v>505</v>
      </c>
      <c r="M34" s="31" t="s">
        <v>123</v>
      </c>
      <c r="N34" s="179">
        <v>450</v>
      </c>
      <c r="O34" s="164">
        <v>518</v>
      </c>
      <c r="P34" s="177" t="s">
        <v>123</v>
      </c>
      <c r="Q34" s="183">
        <v>450</v>
      </c>
      <c r="R34" s="184">
        <v>174</v>
      </c>
      <c r="S34" s="169"/>
      <c r="T34" s="185">
        <v>450</v>
      </c>
      <c r="U34" s="182">
        <v>450</v>
      </c>
      <c r="V34" s="182">
        <v>450</v>
      </c>
      <c r="W34" s="170"/>
      <c r="X34"/>
      <c r="Z34"/>
    </row>
    <row r="35" ht="24">
      <c r="A35" s="60" t="s">
        <v>67</v>
      </c>
      <c r="B35" s="67" t="s">
        <v>170</v>
      </c>
      <c r="C35" s="21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2"/>
      <c r="P35" s="213"/>
      <c r="Q35" s="218"/>
      <c r="R35" s="215"/>
      <c r="S35" s="216"/>
      <c r="T35" s="217"/>
      <c r="U35" s="210"/>
      <c r="V35" s="210"/>
      <c r="W35" s="192"/>
      <c r="X35"/>
    </row>
    <row r="36" ht="24">
      <c r="A36" s="60"/>
      <c r="B36" s="206" t="s">
        <v>168</v>
      </c>
      <c r="C36" s="21" t="s">
        <v>121</v>
      </c>
      <c r="D36" s="182"/>
      <c r="E36" s="182"/>
      <c r="F36" s="182"/>
      <c r="G36" s="31"/>
      <c r="H36" s="182"/>
      <c r="I36" s="182"/>
      <c r="J36" s="31"/>
      <c r="K36" s="182">
        <v>1</v>
      </c>
      <c r="L36" s="182">
        <v>1</v>
      </c>
      <c r="M36" s="31" t="s">
        <v>123</v>
      </c>
      <c r="N36" s="179">
        <v>1</v>
      </c>
      <c r="O36" s="164">
        <v>1</v>
      </c>
      <c r="P36" s="177" t="s">
        <v>123</v>
      </c>
      <c r="Q36" s="183">
        <v>1</v>
      </c>
      <c r="R36" s="187"/>
      <c r="S36" s="169"/>
      <c r="T36" s="185">
        <v>1</v>
      </c>
      <c r="U36" s="182">
        <v>1</v>
      </c>
      <c r="V36" s="182">
        <v>1</v>
      </c>
      <c r="W36" s="170"/>
      <c r="X36"/>
      <c r="Z36"/>
    </row>
    <row r="37" ht="24">
      <c r="A37" s="60"/>
      <c r="B37" s="206" t="s">
        <v>169</v>
      </c>
      <c r="C37" s="21" t="s">
        <v>128</v>
      </c>
      <c r="D37" s="182"/>
      <c r="E37" s="182"/>
      <c r="F37" s="182"/>
      <c r="G37" s="31"/>
      <c r="H37" s="182"/>
      <c r="I37" s="182"/>
      <c r="J37" s="31"/>
      <c r="K37" s="182">
        <v>8</v>
      </c>
      <c r="L37" s="182">
        <v>17</v>
      </c>
      <c r="M37" s="31" t="s">
        <v>123</v>
      </c>
      <c r="N37" s="164">
        <v>8</v>
      </c>
      <c r="O37" s="179">
        <v>14</v>
      </c>
      <c r="P37" s="165" t="s">
        <v>123</v>
      </c>
      <c r="Q37" s="183">
        <v>8</v>
      </c>
      <c r="R37" s="187"/>
      <c r="S37" s="169"/>
      <c r="T37" s="185">
        <v>8</v>
      </c>
      <c r="U37" s="182">
        <v>8</v>
      </c>
      <c r="V37" s="182">
        <v>8</v>
      </c>
      <c r="W37" s="170"/>
      <c r="X37"/>
      <c r="Z37"/>
    </row>
    <row r="38" ht="24">
      <c r="A38" s="60" t="s">
        <v>65</v>
      </c>
      <c r="B38" s="67" t="s">
        <v>171</v>
      </c>
      <c r="C38" s="21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1"/>
      <c r="O38" s="212"/>
      <c r="P38" s="213"/>
      <c r="Q38" s="218"/>
      <c r="R38" s="215"/>
      <c r="S38" s="216"/>
      <c r="T38" s="217"/>
      <c r="U38" s="210"/>
      <c r="V38" s="210"/>
      <c r="W38" s="192"/>
      <c r="X38"/>
    </row>
    <row r="39" ht="24">
      <c r="A39" s="60"/>
      <c r="B39" s="206" t="s">
        <v>168</v>
      </c>
      <c r="C39" s="21" t="s">
        <v>121</v>
      </c>
      <c r="D39" s="182"/>
      <c r="E39" s="182"/>
      <c r="F39" s="182"/>
      <c r="G39" s="31"/>
      <c r="H39" s="182"/>
      <c r="I39" s="182"/>
      <c r="J39" s="31"/>
      <c r="K39" s="182">
        <v>1</v>
      </c>
      <c r="L39" s="182">
        <v>1</v>
      </c>
      <c r="M39" s="31" t="s">
        <v>123</v>
      </c>
      <c r="N39" s="164">
        <v>1</v>
      </c>
      <c r="O39" s="179">
        <v>1</v>
      </c>
      <c r="P39" s="165" t="s">
        <v>123</v>
      </c>
      <c r="Q39" s="183">
        <v>1</v>
      </c>
      <c r="R39" s="187"/>
      <c r="S39" s="169"/>
      <c r="T39" s="185">
        <v>1</v>
      </c>
      <c r="U39" s="182">
        <v>1</v>
      </c>
      <c r="V39" s="182">
        <v>1</v>
      </c>
      <c r="W39" s="170"/>
      <c r="X39"/>
      <c r="Z39"/>
    </row>
    <row r="40" ht="24">
      <c r="A40" s="60"/>
      <c r="B40" s="206" t="s">
        <v>169</v>
      </c>
      <c r="C40" s="21" t="s">
        <v>128</v>
      </c>
      <c r="D40" s="182"/>
      <c r="E40" s="182"/>
      <c r="F40" s="182"/>
      <c r="G40" s="31"/>
      <c r="H40" s="182"/>
      <c r="I40" s="182"/>
      <c r="J40" s="31"/>
      <c r="K40" s="182">
        <v>10</v>
      </c>
      <c r="L40" s="182">
        <v>18</v>
      </c>
      <c r="M40" s="31" t="s">
        <v>123</v>
      </c>
      <c r="N40" s="179">
        <v>10</v>
      </c>
      <c r="O40" s="164">
        <v>13</v>
      </c>
      <c r="P40" s="177" t="s">
        <v>123</v>
      </c>
      <c r="Q40" s="183">
        <v>10</v>
      </c>
      <c r="R40" s="187"/>
      <c r="S40" s="169"/>
      <c r="T40" s="185">
        <v>10</v>
      </c>
      <c r="U40" s="182">
        <v>10</v>
      </c>
      <c r="V40" s="182">
        <v>10</v>
      </c>
      <c r="W40" s="170"/>
      <c r="X40"/>
      <c r="Z40"/>
    </row>
    <row r="41" ht="24">
      <c r="A41" s="219" t="s">
        <v>172</v>
      </c>
      <c r="B41" s="220" t="s">
        <v>173</v>
      </c>
      <c r="C41" s="221" t="s">
        <v>121</v>
      </c>
      <c r="D41" s="222">
        <v>7</v>
      </c>
      <c r="E41" s="222">
        <v>5</v>
      </c>
      <c r="F41" s="222">
        <v>5</v>
      </c>
      <c r="G41" s="31" t="s">
        <v>123</v>
      </c>
      <c r="H41" s="222">
        <v>5</v>
      </c>
      <c r="I41" s="222">
        <v>5</v>
      </c>
      <c r="J41" s="31" t="s">
        <v>123</v>
      </c>
      <c r="K41" s="222">
        <v>5</v>
      </c>
      <c r="L41" s="222">
        <v>5</v>
      </c>
      <c r="M41" s="31" t="s">
        <v>123</v>
      </c>
      <c r="N41" s="223">
        <v>5</v>
      </c>
      <c r="O41" s="224">
        <v>5</v>
      </c>
      <c r="P41" s="165" t="s">
        <v>123</v>
      </c>
      <c r="Q41" s="183">
        <v>5</v>
      </c>
      <c r="R41" s="184">
        <v>2</v>
      </c>
      <c r="S41" s="169"/>
      <c r="T41" s="225">
        <v>5</v>
      </c>
      <c r="U41" s="222">
        <v>5</v>
      </c>
      <c r="V41" s="222">
        <v>5</v>
      </c>
      <c r="W41" s="170"/>
      <c r="X41"/>
      <c r="Z41"/>
    </row>
    <row r="42" ht="25.5" customHeight="1">
      <c r="A42" s="219" t="s">
        <v>174</v>
      </c>
      <c r="B42" s="220" t="s">
        <v>175</v>
      </c>
      <c r="C42" s="221" t="s">
        <v>121</v>
      </c>
      <c r="D42" s="222">
        <v>3</v>
      </c>
      <c r="E42" s="222">
        <v>3</v>
      </c>
      <c r="F42" s="222">
        <v>3</v>
      </c>
      <c r="G42" s="31" t="s">
        <v>123</v>
      </c>
      <c r="H42" s="222">
        <v>3</v>
      </c>
      <c r="I42" s="222">
        <v>2</v>
      </c>
      <c r="J42" s="31" t="s">
        <v>176</v>
      </c>
      <c r="K42" s="222">
        <v>3</v>
      </c>
      <c r="L42" s="222">
        <v>3</v>
      </c>
      <c r="M42" s="31" t="s">
        <v>123</v>
      </c>
      <c r="N42" s="224">
        <v>3</v>
      </c>
      <c r="O42" s="223">
        <v>3</v>
      </c>
      <c r="P42" s="177" t="s">
        <v>123</v>
      </c>
      <c r="Q42" s="183">
        <v>3</v>
      </c>
      <c r="R42" s="187"/>
      <c r="S42" s="169"/>
      <c r="T42" s="225">
        <v>3</v>
      </c>
      <c r="U42" s="222">
        <v>3</v>
      </c>
      <c r="V42" s="222">
        <v>3</v>
      </c>
      <c r="W42" s="170"/>
      <c r="X42"/>
      <c r="Z42"/>
    </row>
    <row r="43" ht="30.75" customHeight="1">
      <c r="A43" s="219" t="s">
        <v>177</v>
      </c>
      <c r="B43" s="220" t="s">
        <v>178</v>
      </c>
      <c r="C43" s="221" t="s">
        <v>121</v>
      </c>
      <c r="D43" s="222"/>
      <c r="E43" s="222"/>
      <c r="F43" s="222"/>
      <c r="G43" s="31"/>
      <c r="H43" s="222"/>
      <c r="I43" s="222"/>
      <c r="J43" s="31"/>
      <c r="K43" s="222">
        <v>4</v>
      </c>
      <c r="L43" s="222">
        <v>7</v>
      </c>
      <c r="M43" s="31" t="s">
        <v>123</v>
      </c>
      <c r="N43" s="226">
        <v>4</v>
      </c>
      <c r="O43" s="226">
        <v>9</v>
      </c>
      <c r="P43" s="165" t="s">
        <v>123</v>
      </c>
      <c r="Q43" s="227">
        <v>4</v>
      </c>
      <c r="R43" s="184">
        <v>7</v>
      </c>
      <c r="S43" s="169"/>
      <c r="T43" s="225">
        <v>4</v>
      </c>
      <c r="U43" s="222">
        <v>4</v>
      </c>
      <c r="V43" s="222">
        <v>4</v>
      </c>
      <c r="W43" s="170"/>
      <c r="X43"/>
      <c r="Z43"/>
    </row>
    <row r="44" ht="58.5" customHeight="1">
      <c r="A44" s="228" t="s">
        <v>179</v>
      </c>
      <c r="B44" s="67" t="s">
        <v>180</v>
      </c>
      <c r="C44" s="8"/>
      <c r="D44" s="182"/>
      <c r="E44" s="182"/>
      <c r="F44" s="182"/>
      <c r="G44" s="31"/>
      <c r="H44" s="182"/>
      <c r="I44" s="182"/>
      <c r="J44" s="31"/>
      <c r="K44" s="182"/>
      <c r="L44" s="182"/>
      <c r="M44" s="229"/>
      <c r="N44" s="172"/>
      <c r="O44" s="172"/>
      <c r="P44" s="230"/>
      <c r="Q44" s="231"/>
      <c r="R44" s="187"/>
      <c r="S44" s="232"/>
      <c r="T44" s="185"/>
      <c r="U44" s="182"/>
      <c r="V44" s="182"/>
      <c r="W44" s="170"/>
      <c r="X44"/>
    </row>
    <row r="45" ht="24">
      <c r="A45" s="233"/>
      <c r="B45" s="234" t="s">
        <v>168</v>
      </c>
      <c r="C45" s="235" t="s">
        <v>121</v>
      </c>
      <c r="D45" s="185">
        <v>2</v>
      </c>
      <c r="E45" s="182">
        <v>2</v>
      </c>
      <c r="F45" s="182">
        <v>2</v>
      </c>
      <c r="G45" s="31" t="s">
        <v>123</v>
      </c>
      <c r="H45" s="182">
        <v>2</v>
      </c>
      <c r="I45" s="182">
        <v>2</v>
      </c>
      <c r="J45" s="31" t="s">
        <v>123</v>
      </c>
      <c r="K45" s="182">
        <v>2</v>
      </c>
      <c r="L45" s="182">
        <v>5</v>
      </c>
      <c r="M45" s="229" t="s">
        <v>123</v>
      </c>
      <c r="N45" s="172">
        <v>2</v>
      </c>
      <c r="O45" s="236">
        <v>5</v>
      </c>
      <c r="P45" s="237" t="s">
        <v>123</v>
      </c>
      <c r="Q45" s="238">
        <v>2</v>
      </c>
      <c r="R45" s="184">
        <v>3</v>
      </c>
      <c r="S45" s="169"/>
      <c r="T45" s="185">
        <v>2</v>
      </c>
      <c r="U45" s="182">
        <v>2</v>
      </c>
      <c r="V45" s="182">
        <v>2</v>
      </c>
      <c r="W45" s="170"/>
      <c r="X45"/>
      <c r="Z45"/>
    </row>
    <row r="46">
      <c r="A46" s="239"/>
      <c r="B46" s="206" t="s">
        <v>169</v>
      </c>
      <c r="C46" s="27" t="s">
        <v>128</v>
      </c>
      <c r="D46" s="182"/>
      <c r="E46" s="182"/>
      <c r="F46" s="182"/>
      <c r="G46" s="31"/>
      <c r="H46" s="182"/>
      <c r="I46" s="182"/>
      <c r="J46" s="31"/>
      <c r="K46" s="182"/>
      <c r="L46" s="182"/>
      <c r="M46" s="31"/>
      <c r="N46" s="179"/>
      <c r="O46" s="240">
        <v>62</v>
      </c>
      <c r="P46" s="241"/>
      <c r="Q46" s="242"/>
      <c r="R46" s="184">
        <v>36</v>
      </c>
      <c r="S46" s="232"/>
      <c r="T46" s="185"/>
      <c r="U46" s="182"/>
      <c r="V46" s="182"/>
      <c r="W46" s="170"/>
      <c r="X46"/>
    </row>
    <row r="47" ht="60" hidden="1">
      <c r="A47" s="60" t="s">
        <v>181</v>
      </c>
      <c r="B47" s="67" t="s">
        <v>46</v>
      </c>
      <c r="C47" s="21" t="s">
        <v>121</v>
      </c>
      <c r="D47" s="182">
        <v>1</v>
      </c>
      <c r="E47" s="182">
        <v>1</v>
      </c>
      <c r="F47" s="182">
        <v>1</v>
      </c>
      <c r="G47" s="31" t="s">
        <v>123</v>
      </c>
      <c r="H47" s="182">
        <v>1</v>
      </c>
      <c r="I47" s="182">
        <v>1</v>
      </c>
      <c r="J47" s="31" t="s">
        <v>123</v>
      </c>
      <c r="K47" s="182">
        <v>1</v>
      </c>
      <c r="L47" s="182">
        <v>1</v>
      </c>
      <c r="M47" s="31" t="s">
        <v>123</v>
      </c>
      <c r="N47" s="164">
        <v>1</v>
      </c>
      <c r="O47" s="179">
        <v>1</v>
      </c>
      <c r="P47" s="203" t="s">
        <v>123</v>
      </c>
      <c r="Q47" s="243"/>
      <c r="R47" s="187"/>
      <c r="S47" s="169"/>
      <c r="T47" s="185">
        <v>1</v>
      </c>
      <c r="U47" s="182">
        <v>1</v>
      </c>
      <c r="V47" s="182">
        <v>1</v>
      </c>
      <c r="W47" s="170"/>
      <c r="X47"/>
    </row>
    <row r="48" ht="38.25" hidden="1">
      <c r="A48" s="60"/>
      <c r="B48" s="67" t="s">
        <v>182</v>
      </c>
      <c r="C48" s="21" t="s">
        <v>121</v>
      </c>
      <c r="D48" s="182"/>
      <c r="E48" s="182">
        <v>1</v>
      </c>
      <c r="F48" s="182">
        <v>1</v>
      </c>
      <c r="G48" s="31" t="s">
        <v>123</v>
      </c>
      <c r="H48" s="182">
        <v>1</v>
      </c>
      <c r="I48" s="182">
        <v>1</v>
      </c>
      <c r="J48" s="31" t="s">
        <v>123</v>
      </c>
      <c r="K48" s="182"/>
      <c r="L48" s="182"/>
      <c r="M48" s="182"/>
      <c r="N48" s="195"/>
      <c r="O48" s="188"/>
      <c r="P48" s="191"/>
      <c r="Q48" s="190"/>
      <c r="R48" s="187"/>
      <c r="S48" s="244"/>
      <c r="T48" s="185"/>
      <c r="U48" s="182"/>
      <c r="V48" s="182"/>
      <c r="W48" s="170"/>
      <c r="X48"/>
    </row>
    <row r="49" ht="36">
      <c r="A49" s="228" t="s">
        <v>183</v>
      </c>
      <c r="B49" s="67" t="s">
        <v>184</v>
      </c>
      <c r="C49" s="21"/>
      <c r="D49" s="182"/>
      <c r="E49" s="182"/>
      <c r="F49" s="182"/>
      <c r="G49" s="31"/>
      <c r="H49" s="182"/>
      <c r="I49" s="182"/>
      <c r="J49" s="31"/>
      <c r="K49" s="182"/>
      <c r="L49" s="182"/>
      <c r="M49" s="182"/>
      <c r="N49" s="182"/>
      <c r="O49" s="188"/>
      <c r="P49" s="191"/>
      <c r="Q49" s="190"/>
      <c r="R49" s="187"/>
      <c r="S49" s="245"/>
      <c r="T49" s="185"/>
      <c r="U49" s="182"/>
      <c r="V49" s="182"/>
      <c r="W49" s="170"/>
      <c r="X49"/>
    </row>
    <row r="50" ht="60">
      <c r="A50" s="228" t="s">
        <v>185</v>
      </c>
      <c r="B50" s="186" t="s">
        <v>186</v>
      </c>
      <c r="C50" s="21" t="s">
        <v>121</v>
      </c>
      <c r="D50" s="182">
        <v>12</v>
      </c>
      <c r="E50" s="182">
        <v>12</v>
      </c>
      <c r="F50" s="182">
        <v>12</v>
      </c>
      <c r="G50" s="31" t="s">
        <v>131</v>
      </c>
      <c r="H50" s="182">
        <v>12</v>
      </c>
      <c r="I50" s="182">
        <v>12</v>
      </c>
      <c r="J50" s="31" t="s">
        <v>123</v>
      </c>
      <c r="K50" s="182">
        <v>12</v>
      </c>
      <c r="L50" s="182">
        <v>12</v>
      </c>
      <c r="M50" s="31" t="s">
        <v>123</v>
      </c>
      <c r="N50" s="179">
        <v>12</v>
      </c>
      <c r="O50" s="164">
        <v>12</v>
      </c>
      <c r="P50" s="246" t="s">
        <v>123</v>
      </c>
      <c r="Q50" s="183">
        <v>12</v>
      </c>
      <c r="R50" s="184">
        <v>6</v>
      </c>
      <c r="S50" s="169"/>
      <c r="T50" s="185">
        <v>12</v>
      </c>
      <c r="U50" s="182">
        <v>12</v>
      </c>
      <c r="V50" s="182">
        <v>12</v>
      </c>
      <c r="W50" s="170"/>
      <c r="X50"/>
      <c r="Z50"/>
    </row>
    <row r="51" ht="36">
      <c r="A51" s="228" t="s">
        <v>187</v>
      </c>
      <c r="B51" s="67" t="s">
        <v>54</v>
      </c>
      <c r="C51" s="21"/>
      <c r="D51" s="182"/>
      <c r="E51" s="164"/>
      <c r="F51" s="164"/>
      <c r="G51" s="31"/>
      <c r="H51" s="164"/>
      <c r="I51" s="164"/>
      <c r="J51" s="31"/>
      <c r="K51" s="164"/>
      <c r="L51" s="164"/>
      <c r="M51" s="31"/>
      <c r="N51" s="164"/>
      <c r="O51" s="247"/>
      <c r="P51" s="179"/>
      <c r="Q51" s="207"/>
      <c r="R51" s="187"/>
      <c r="S51" s="248"/>
      <c r="T51" s="185"/>
      <c r="U51" s="182"/>
      <c r="V51" s="182"/>
      <c r="W51" s="170"/>
      <c r="X51"/>
    </row>
    <row r="52" ht="24">
      <c r="A52" s="233"/>
      <c r="B52" s="67" t="s">
        <v>188</v>
      </c>
      <c r="C52" s="21" t="s">
        <v>121</v>
      </c>
      <c r="D52" s="182">
        <v>385</v>
      </c>
      <c r="E52" s="164">
        <v>204</v>
      </c>
      <c r="F52" s="164">
        <v>204</v>
      </c>
      <c r="G52" s="31" t="s">
        <v>123</v>
      </c>
      <c r="H52" s="164">
        <v>285</v>
      </c>
      <c r="I52" s="164">
        <v>285</v>
      </c>
      <c r="J52" s="31" t="s">
        <v>123</v>
      </c>
      <c r="K52" s="164">
        <v>285</v>
      </c>
      <c r="L52" s="164">
        <v>351</v>
      </c>
      <c r="M52" s="31" t="s">
        <v>123</v>
      </c>
      <c r="N52" s="179">
        <v>288</v>
      </c>
      <c r="O52" s="164">
        <v>288</v>
      </c>
      <c r="P52" s="165" t="s">
        <v>123</v>
      </c>
      <c r="Q52" s="207"/>
      <c r="R52" s="187"/>
      <c r="S52" s="169"/>
      <c r="T52" s="185"/>
      <c r="U52" s="182"/>
      <c r="V52" s="182"/>
      <c r="W52" s="170"/>
      <c r="X52"/>
    </row>
    <row r="53">
      <c r="A53" s="233"/>
      <c r="B53" s="206" t="s">
        <v>189</v>
      </c>
      <c r="C53" s="21" t="s">
        <v>121</v>
      </c>
      <c r="D53" s="182"/>
      <c r="E53" s="164">
        <v>128</v>
      </c>
      <c r="F53" s="164">
        <v>128</v>
      </c>
      <c r="G53" s="31"/>
      <c r="H53" s="164"/>
      <c r="I53" s="164"/>
      <c r="J53" s="31"/>
      <c r="K53" s="164">
        <v>198</v>
      </c>
      <c r="L53" s="164">
        <v>256</v>
      </c>
      <c r="M53" s="164"/>
      <c r="N53" s="164">
        <v>288</v>
      </c>
      <c r="O53" s="247">
        <v>288</v>
      </c>
      <c r="P53" s="249"/>
      <c r="Q53" s="207"/>
      <c r="R53" s="187"/>
      <c r="S53" s="244"/>
      <c r="T53" s="185"/>
      <c r="U53" s="182"/>
      <c r="V53" s="182"/>
      <c r="W53" s="170"/>
      <c r="X53"/>
      <c r="Z53"/>
    </row>
    <row r="54">
      <c r="A54" s="233"/>
      <c r="B54" s="206" t="s">
        <v>190</v>
      </c>
      <c r="C54" s="21" t="s">
        <v>121</v>
      </c>
      <c r="D54" s="182"/>
      <c r="E54" s="164">
        <v>76</v>
      </c>
      <c r="F54" s="164">
        <v>76</v>
      </c>
      <c r="G54" s="31"/>
      <c r="H54" s="164"/>
      <c r="I54" s="164"/>
      <c r="J54" s="31"/>
      <c r="K54" s="164">
        <v>87</v>
      </c>
      <c r="L54" s="164">
        <v>95</v>
      </c>
      <c r="M54" s="164"/>
      <c r="N54" s="179"/>
      <c r="O54" s="247"/>
      <c r="P54" s="172"/>
      <c r="Q54" s="190"/>
      <c r="R54" s="187"/>
      <c r="S54" s="191"/>
      <c r="T54" s="185"/>
      <c r="U54" s="182"/>
      <c r="V54" s="182"/>
      <c r="W54" s="170"/>
      <c r="X54"/>
    </row>
    <row r="55" ht="36">
      <c r="A55" s="239"/>
      <c r="B55" s="206" t="s">
        <v>191</v>
      </c>
      <c r="C55" s="21" t="s">
        <v>121</v>
      </c>
      <c r="D55" s="182"/>
      <c r="E55" s="164"/>
      <c r="F55" s="164"/>
      <c r="G55" s="31"/>
      <c r="H55" s="164"/>
      <c r="I55" s="164"/>
      <c r="J55" s="31"/>
      <c r="K55" s="164"/>
      <c r="L55" s="164"/>
      <c r="M55" s="164"/>
      <c r="N55" s="164"/>
      <c r="O55" s="247"/>
      <c r="P55" s="250"/>
      <c r="Q55" s="243">
        <v>288</v>
      </c>
      <c r="R55" s="184">
        <v>144</v>
      </c>
      <c r="S55" s="216"/>
      <c r="T55" s="185">
        <v>288</v>
      </c>
      <c r="U55" s="182">
        <v>288</v>
      </c>
      <c r="V55" s="182">
        <v>288</v>
      </c>
      <c r="W55" s="170"/>
      <c r="X55"/>
      <c r="Z55"/>
    </row>
    <row r="56">
      <c r="A56" s="239" t="s">
        <v>192</v>
      </c>
      <c r="B56" s="67" t="s">
        <v>193</v>
      </c>
      <c r="C56" s="21"/>
      <c r="D56" s="182"/>
      <c r="E56" s="164"/>
      <c r="F56" s="164"/>
      <c r="G56" s="31"/>
      <c r="H56" s="164"/>
      <c r="I56" s="164"/>
      <c r="J56" s="31"/>
      <c r="K56" s="164"/>
      <c r="L56" s="164"/>
      <c r="M56" s="164"/>
      <c r="N56" s="179"/>
      <c r="O56" s="247"/>
      <c r="P56" s="251"/>
      <c r="Q56" s="207"/>
      <c r="R56" s="187"/>
      <c r="S56" s="252"/>
      <c r="T56" s="185"/>
      <c r="U56" s="182"/>
      <c r="V56" s="182"/>
      <c r="W56" s="170"/>
      <c r="X56"/>
    </row>
    <row r="57" ht="24">
      <c r="A57" s="60" t="s">
        <v>194</v>
      </c>
      <c r="B57" s="206" t="s">
        <v>195</v>
      </c>
      <c r="C57" s="21" t="s">
        <v>121</v>
      </c>
      <c r="D57" s="182">
        <v>8</v>
      </c>
      <c r="E57" s="182">
        <v>8</v>
      </c>
      <c r="F57" s="182">
        <v>8</v>
      </c>
      <c r="G57" s="31" t="s">
        <v>123</v>
      </c>
      <c r="H57" s="182">
        <v>12</v>
      </c>
      <c r="I57" s="182">
        <v>12</v>
      </c>
      <c r="J57" s="31" t="s">
        <v>123</v>
      </c>
      <c r="K57" s="182">
        <v>12</v>
      </c>
      <c r="L57" s="182">
        <v>12</v>
      </c>
      <c r="M57" s="31" t="s">
        <v>123</v>
      </c>
      <c r="N57" s="164">
        <v>12</v>
      </c>
      <c r="O57" s="179">
        <v>13</v>
      </c>
      <c r="P57" s="165" t="s">
        <v>123</v>
      </c>
      <c r="Q57" s="183">
        <v>12</v>
      </c>
      <c r="R57" s="184">
        <v>13</v>
      </c>
      <c r="S57" s="169"/>
      <c r="T57" s="185">
        <v>12</v>
      </c>
      <c r="U57" s="182">
        <v>12</v>
      </c>
      <c r="V57" s="182">
        <v>12</v>
      </c>
      <c r="W57" s="170"/>
      <c r="X57"/>
      <c r="Z57"/>
    </row>
    <row r="58" ht="24">
      <c r="A58" s="60" t="s">
        <v>196</v>
      </c>
      <c r="B58" s="206" t="s">
        <v>197</v>
      </c>
      <c r="C58" s="21" t="s">
        <v>130</v>
      </c>
      <c r="D58" s="182">
        <v>100</v>
      </c>
      <c r="E58" s="182">
        <v>100</v>
      </c>
      <c r="F58" s="182">
        <v>100</v>
      </c>
      <c r="G58" s="31" t="s">
        <v>123</v>
      </c>
      <c r="H58" s="182">
        <v>100</v>
      </c>
      <c r="I58" s="182">
        <v>100</v>
      </c>
      <c r="J58" s="31" t="s">
        <v>123</v>
      </c>
      <c r="K58" s="182">
        <v>100</v>
      </c>
      <c r="L58" s="182">
        <v>100</v>
      </c>
      <c r="M58" s="31" t="s">
        <v>123</v>
      </c>
      <c r="N58" s="179">
        <v>100</v>
      </c>
      <c r="O58" s="164">
        <v>100</v>
      </c>
      <c r="P58" s="177" t="s">
        <v>123</v>
      </c>
      <c r="Q58" s="183">
        <v>100</v>
      </c>
      <c r="R58" s="184">
        <v>100</v>
      </c>
      <c r="S58" s="169"/>
      <c r="T58" s="185">
        <v>100</v>
      </c>
      <c r="U58" s="182">
        <v>100</v>
      </c>
      <c r="V58" s="182">
        <v>100</v>
      </c>
      <c r="W58" s="170"/>
      <c r="X58"/>
      <c r="Z58"/>
    </row>
    <row r="59" ht="24">
      <c r="A59" s="60" t="s">
        <v>198</v>
      </c>
      <c r="B59" s="67" t="s">
        <v>199</v>
      </c>
      <c r="C59" s="21" t="s">
        <v>121</v>
      </c>
      <c r="D59" s="182">
        <v>1</v>
      </c>
      <c r="E59" s="182">
        <v>1</v>
      </c>
      <c r="F59" s="182">
        <v>1</v>
      </c>
      <c r="G59" s="31" t="s">
        <v>123</v>
      </c>
      <c r="H59" s="182">
        <v>1</v>
      </c>
      <c r="I59" s="182">
        <v>1</v>
      </c>
      <c r="J59" s="31" t="s">
        <v>123</v>
      </c>
      <c r="K59" s="182">
        <v>1</v>
      </c>
      <c r="L59" s="182">
        <v>1</v>
      </c>
      <c r="M59" s="31" t="s">
        <v>123</v>
      </c>
      <c r="N59" s="164">
        <v>1</v>
      </c>
      <c r="O59" s="179">
        <v>1</v>
      </c>
      <c r="P59" s="165" t="s">
        <v>123</v>
      </c>
      <c r="Q59" s="183">
        <v>1</v>
      </c>
      <c r="R59" s="184">
        <v>1</v>
      </c>
      <c r="S59" s="169"/>
      <c r="T59" s="185">
        <v>1</v>
      </c>
      <c r="U59" s="182">
        <v>1</v>
      </c>
      <c r="V59" s="182">
        <v>1</v>
      </c>
      <c r="W59" s="192"/>
      <c r="X59"/>
      <c r="Z59"/>
    </row>
    <row r="60" ht="27.75" customHeight="1">
      <c r="A60" s="60" t="s">
        <v>200</v>
      </c>
      <c r="B60" s="67" t="s">
        <v>201</v>
      </c>
      <c r="C60" s="21" t="s">
        <v>141</v>
      </c>
      <c r="D60" s="165">
        <v>843.39999999999998</v>
      </c>
      <c r="E60" s="165"/>
      <c r="F60" s="165">
        <v>1639.0999999999999</v>
      </c>
      <c r="G60" s="31" t="s">
        <v>123</v>
      </c>
      <c r="H60" s="165"/>
      <c r="I60" s="165">
        <v>274</v>
      </c>
      <c r="J60" s="31" t="s">
        <v>123</v>
      </c>
      <c r="K60" s="165"/>
      <c r="L60" s="165">
        <v>274</v>
      </c>
      <c r="M60" s="31" t="s">
        <v>123</v>
      </c>
      <c r="N60" s="177"/>
      <c r="O60" s="171">
        <v>274</v>
      </c>
      <c r="P60" s="253"/>
      <c r="Q60" s="199"/>
      <c r="R60" s="168">
        <v>274</v>
      </c>
      <c r="S60" s="254"/>
      <c r="T60" s="169"/>
      <c r="U60" s="165"/>
      <c r="V60" s="165"/>
      <c r="W60" s="170"/>
      <c r="X60"/>
    </row>
    <row r="61" ht="22.5" customHeight="1">
      <c r="A61" s="219" t="s">
        <v>192</v>
      </c>
      <c r="B61" s="220" t="s">
        <v>202</v>
      </c>
      <c r="C61" s="221" t="s">
        <v>121</v>
      </c>
      <c r="D61" s="223">
        <v>3</v>
      </c>
      <c r="E61" s="223">
        <v>2</v>
      </c>
      <c r="F61" s="223">
        <v>2</v>
      </c>
      <c r="G61" s="31" t="s">
        <v>123</v>
      </c>
      <c r="H61" s="223">
        <v>2</v>
      </c>
      <c r="I61" s="223">
        <v>2</v>
      </c>
      <c r="J61" s="31" t="s">
        <v>123</v>
      </c>
      <c r="K61" s="223">
        <v>2</v>
      </c>
      <c r="L61" s="223">
        <v>2</v>
      </c>
      <c r="M61" s="31" t="s">
        <v>123</v>
      </c>
      <c r="N61" s="223">
        <v>2</v>
      </c>
      <c r="O61" s="224">
        <v>2</v>
      </c>
      <c r="P61" s="165" t="s">
        <v>123</v>
      </c>
      <c r="Q61" s="180">
        <v>2</v>
      </c>
      <c r="R61" s="175">
        <v>2</v>
      </c>
      <c r="S61" s="169"/>
      <c r="T61" s="255">
        <v>2</v>
      </c>
      <c r="U61" s="223">
        <v>2</v>
      </c>
      <c r="V61" s="223">
        <v>2</v>
      </c>
      <c r="W61" s="170"/>
      <c r="X61"/>
      <c r="Z61"/>
    </row>
    <row r="62" ht="24">
      <c r="A62" s="219" t="s">
        <v>194</v>
      </c>
      <c r="B62" s="67" t="s">
        <v>203</v>
      </c>
      <c r="C62" s="221" t="s">
        <v>130</v>
      </c>
      <c r="D62" s="221">
        <v>100</v>
      </c>
      <c r="E62" s="221">
        <v>100</v>
      </c>
      <c r="F62" s="221">
        <v>100</v>
      </c>
      <c r="G62" s="31" t="s">
        <v>123</v>
      </c>
      <c r="H62" s="221">
        <v>100</v>
      </c>
      <c r="I62" s="221">
        <v>100</v>
      </c>
      <c r="J62" s="31" t="s">
        <v>123</v>
      </c>
      <c r="K62" s="221">
        <v>100</v>
      </c>
      <c r="L62" s="221">
        <v>100</v>
      </c>
      <c r="M62" s="31" t="s">
        <v>123</v>
      </c>
      <c r="N62" s="256">
        <v>100</v>
      </c>
      <c r="O62" s="221">
        <v>100</v>
      </c>
      <c r="P62" s="177" t="s">
        <v>123</v>
      </c>
      <c r="Q62" s="9">
        <v>100</v>
      </c>
      <c r="R62" s="257">
        <v>100</v>
      </c>
      <c r="S62" s="169"/>
      <c r="T62" s="11">
        <v>100</v>
      </c>
      <c r="U62" s="221">
        <v>100</v>
      </c>
      <c r="V62" s="221">
        <v>100</v>
      </c>
      <c r="W62" s="170"/>
      <c r="X62"/>
      <c r="Z62"/>
    </row>
    <row r="63" ht="45.75" customHeight="1">
      <c r="A63" s="219" t="s">
        <v>200</v>
      </c>
      <c r="B63" s="220" t="s">
        <v>204</v>
      </c>
      <c r="C63" s="258" t="s">
        <v>121</v>
      </c>
      <c r="D63" s="222">
        <v>111</v>
      </c>
      <c r="E63" s="222">
        <v>93</v>
      </c>
      <c r="F63" s="222">
        <v>96</v>
      </c>
      <c r="G63" s="31" t="s">
        <v>123</v>
      </c>
      <c r="H63" s="222">
        <v>93</v>
      </c>
      <c r="I63" s="222">
        <v>100</v>
      </c>
      <c r="J63" s="31" t="s">
        <v>123</v>
      </c>
      <c r="K63" s="222">
        <v>93</v>
      </c>
      <c r="L63" s="222">
        <v>104</v>
      </c>
      <c r="M63" s="31" t="s">
        <v>123</v>
      </c>
      <c r="N63" s="223">
        <v>93</v>
      </c>
      <c r="O63" s="224">
        <v>106</v>
      </c>
      <c r="P63" s="165" t="s">
        <v>123</v>
      </c>
      <c r="Q63" s="183">
        <v>93</v>
      </c>
      <c r="R63" s="184">
        <v>82</v>
      </c>
      <c r="S63" s="169"/>
      <c r="T63" s="225"/>
      <c r="U63" s="222"/>
      <c r="V63" s="222"/>
      <c r="W63" s="192"/>
      <c r="X63"/>
      <c r="Z63"/>
    </row>
    <row r="64" ht="22.5">
      <c r="A64" s="219"/>
      <c r="B64" s="259" t="s">
        <v>205</v>
      </c>
      <c r="C64" s="258"/>
      <c r="D64" s="222">
        <v>6</v>
      </c>
      <c r="E64" s="222">
        <v>8</v>
      </c>
      <c r="F64" s="222">
        <v>9</v>
      </c>
      <c r="G64" s="31" t="s">
        <v>123</v>
      </c>
      <c r="H64" s="222">
        <v>8</v>
      </c>
      <c r="I64" s="222">
        <v>10</v>
      </c>
      <c r="J64" s="31" t="s">
        <v>123</v>
      </c>
      <c r="K64" s="222">
        <v>8</v>
      </c>
      <c r="L64" s="222">
        <v>8</v>
      </c>
      <c r="M64" s="31" t="s">
        <v>123</v>
      </c>
      <c r="N64" s="224">
        <v>8</v>
      </c>
      <c r="O64" s="223">
        <v>15</v>
      </c>
      <c r="P64" s="177"/>
      <c r="Q64" s="183">
        <v>8</v>
      </c>
      <c r="R64" s="184">
        <v>8</v>
      </c>
      <c r="S64" s="169"/>
      <c r="T64" s="225">
        <v>8</v>
      </c>
      <c r="U64" s="222">
        <v>8</v>
      </c>
      <c r="V64" s="222">
        <v>8</v>
      </c>
      <c r="W64" s="170"/>
      <c r="X64"/>
      <c r="Z64"/>
    </row>
    <row r="65" ht="24">
      <c r="A65" s="219"/>
      <c r="B65" s="259" t="s">
        <v>206</v>
      </c>
      <c r="C65" s="258" t="s">
        <v>121</v>
      </c>
      <c r="D65" s="222">
        <v>105</v>
      </c>
      <c r="E65" s="222">
        <v>85</v>
      </c>
      <c r="F65" s="222">
        <v>87</v>
      </c>
      <c r="G65" s="31" t="s">
        <v>123</v>
      </c>
      <c r="H65" s="222">
        <v>85</v>
      </c>
      <c r="I65" s="222">
        <v>90</v>
      </c>
      <c r="J65" s="31" t="s">
        <v>123</v>
      </c>
      <c r="K65" s="222">
        <v>85</v>
      </c>
      <c r="L65" s="222">
        <v>96</v>
      </c>
      <c r="M65" s="31" t="s">
        <v>123</v>
      </c>
      <c r="N65" s="223">
        <v>85</v>
      </c>
      <c r="O65" s="224">
        <v>91</v>
      </c>
      <c r="P65" s="165"/>
      <c r="Q65" s="183">
        <v>85</v>
      </c>
      <c r="R65" s="184">
        <v>74</v>
      </c>
      <c r="S65" s="169"/>
      <c r="T65" s="225">
        <v>85</v>
      </c>
      <c r="U65" s="222">
        <v>85</v>
      </c>
      <c r="V65" s="222">
        <v>85</v>
      </c>
      <c r="W65" s="170"/>
      <c r="X65"/>
      <c r="Z65"/>
    </row>
    <row r="66" ht="51">
      <c r="A66" s="260" t="s">
        <v>207</v>
      </c>
      <c r="B66" s="220" t="s">
        <v>208</v>
      </c>
      <c r="C66" s="261" t="s">
        <v>121</v>
      </c>
      <c r="D66" s="262">
        <v>105</v>
      </c>
      <c r="E66" s="262">
        <v>90</v>
      </c>
      <c r="F66" s="262">
        <v>92</v>
      </c>
      <c r="G66" s="6" t="s">
        <v>123</v>
      </c>
      <c r="H66" s="262">
        <v>90</v>
      </c>
      <c r="I66" s="262">
        <v>96</v>
      </c>
      <c r="J66" s="6" t="s">
        <v>123</v>
      </c>
      <c r="K66" s="262">
        <v>90</v>
      </c>
      <c r="L66" s="262">
        <v>100</v>
      </c>
      <c r="M66" s="6" t="s">
        <v>123</v>
      </c>
      <c r="N66" s="224">
        <v>90</v>
      </c>
      <c r="O66" s="263">
        <v>100</v>
      </c>
      <c r="P66" s="177" t="s">
        <v>123</v>
      </c>
      <c r="Q66" s="183">
        <v>90</v>
      </c>
      <c r="R66" s="184">
        <v>74</v>
      </c>
      <c r="S66" s="169"/>
      <c r="T66" s="225">
        <v>90</v>
      </c>
      <c r="U66" s="222">
        <v>90</v>
      </c>
      <c r="V66" s="222">
        <v>90</v>
      </c>
      <c r="W66" s="170"/>
      <c r="X66"/>
      <c r="Z66"/>
    </row>
    <row r="67">
      <c r="A67" s="264"/>
      <c r="B67" s="265" t="s">
        <v>205</v>
      </c>
      <c r="C67" s="257"/>
      <c r="D67" s="184"/>
      <c r="E67" s="184"/>
      <c r="F67" s="184"/>
      <c r="G67" s="266"/>
      <c r="H67" s="184"/>
      <c r="I67" s="184"/>
      <c r="J67" s="266"/>
      <c r="K67" s="184"/>
      <c r="L67" s="184">
        <v>4</v>
      </c>
      <c r="M67" s="184"/>
      <c r="N67" s="184"/>
      <c r="O67" s="184">
        <v>9</v>
      </c>
      <c r="P67" s="267"/>
      <c r="Q67" s="243"/>
      <c r="R67" s="184"/>
      <c r="S67" s="268"/>
      <c r="T67" s="225"/>
      <c r="U67" s="222"/>
      <c r="V67" s="222"/>
      <c r="W67" s="170"/>
      <c r="X67"/>
    </row>
    <row r="68">
      <c r="A68" s="269"/>
      <c r="B68" s="265" t="s">
        <v>206</v>
      </c>
      <c r="C68" s="257"/>
      <c r="D68" s="184"/>
      <c r="E68" s="184"/>
      <c r="F68" s="184"/>
      <c r="G68" s="266"/>
      <c r="H68" s="184"/>
      <c r="I68" s="184"/>
      <c r="J68" s="266"/>
      <c r="K68" s="184"/>
      <c r="L68" s="184">
        <v>96</v>
      </c>
      <c r="M68" s="184"/>
      <c r="N68" s="184"/>
      <c r="O68" s="184">
        <v>91</v>
      </c>
      <c r="P68" s="270"/>
      <c r="Q68" s="243"/>
      <c r="R68" s="184">
        <v>74</v>
      </c>
      <c r="S68" s="271"/>
      <c r="T68" s="225"/>
      <c r="U68" s="222"/>
      <c r="V68" s="222"/>
      <c r="W68" s="170"/>
      <c r="X68"/>
    </row>
    <row r="69" ht="51">
      <c r="A69" s="219" t="s">
        <v>209</v>
      </c>
      <c r="B69" s="220" t="s">
        <v>210</v>
      </c>
      <c r="C69" s="272" t="s">
        <v>121</v>
      </c>
      <c r="D69" s="273">
        <v>4</v>
      </c>
      <c r="E69" s="273">
        <v>4</v>
      </c>
      <c r="F69" s="273">
        <v>4</v>
      </c>
      <c r="G69" s="25" t="s">
        <v>123</v>
      </c>
      <c r="H69" s="273">
        <v>4</v>
      </c>
      <c r="I69" s="273">
        <v>4</v>
      </c>
      <c r="J69" s="25" t="s">
        <v>123</v>
      </c>
      <c r="K69" s="273">
        <v>4</v>
      </c>
      <c r="L69" s="273">
        <v>4</v>
      </c>
      <c r="M69" s="25" t="s">
        <v>123</v>
      </c>
      <c r="N69" s="274">
        <v>4</v>
      </c>
      <c r="O69" s="224">
        <v>4</v>
      </c>
      <c r="P69" s="237" t="s">
        <v>123</v>
      </c>
      <c r="Q69" s="183">
        <v>4</v>
      </c>
      <c r="R69" s="187">
        <v>0</v>
      </c>
      <c r="S69" s="169"/>
      <c r="T69" s="225">
        <v>4</v>
      </c>
      <c r="U69" s="222">
        <v>4</v>
      </c>
      <c r="V69" s="222">
        <v>4</v>
      </c>
      <c r="W69" s="275"/>
      <c r="X69"/>
      <c r="Z69"/>
    </row>
    <row r="70" ht="38.25">
      <c r="A70" s="219" t="s">
        <v>211</v>
      </c>
      <c r="B70" s="67" t="s">
        <v>212</v>
      </c>
      <c r="C70" s="221" t="s">
        <v>121</v>
      </c>
      <c r="D70" s="222">
        <v>2</v>
      </c>
      <c r="E70" s="222">
        <v>6</v>
      </c>
      <c r="F70" s="222">
        <v>6</v>
      </c>
      <c r="G70" s="31" t="s">
        <v>123</v>
      </c>
      <c r="H70" s="222">
        <v>6</v>
      </c>
      <c r="I70" s="222">
        <v>7</v>
      </c>
      <c r="J70" s="31" t="s">
        <v>123</v>
      </c>
      <c r="K70" s="222">
        <v>6</v>
      </c>
      <c r="L70" s="222">
        <v>6</v>
      </c>
      <c r="M70" s="31" t="s">
        <v>123</v>
      </c>
      <c r="N70" s="224">
        <v>6</v>
      </c>
      <c r="O70" s="180">
        <v>6</v>
      </c>
      <c r="P70" s="203" t="s">
        <v>123</v>
      </c>
      <c r="Q70" s="243">
        <v>6</v>
      </c>
      <c r="R70" s="184">
        <v>6</v>
      </c>
      <c r="S70" s="169"/>
      <c r="T70" s="225">
        <v>6</v>
      </c>
      <c r="U70" s="222">
        <v>6</v>
      </c>
      <c r="V70" s="222">
        <v>6</v>
      </c>
      <c r="W70" s="275"/>
      <c r="X70"/>
      <c r="Z70"/>
    </row>
    <row r="71" ht="120" hidden="1">
      <c r="A71" s="219" t="s">
        <v>213</v>
      </c>
      <c r="B71" s="67" t="s">
        <v>214</v>
      </c>
      <c r="C71" s="221" t="s">
        <v>215</v>
      </c>
      <c r="D71" s="222"/>
      <c r="E71" s="222">
        <v>50</v>
      </c>
      <c r="F71" s="222">
        <v>368.20999999999998</v>
      </c>
      <c r="G71" s="31" t="s">
        <v>123</v>
      </c>
      <c r="H71" s="222">
        <v>50</v>
      </c>
      <c r="I71" s="222">
        <v>34.399999999999999</v>
      </c>
      <c r="J71" s="31" t="s">
        <v>216</v>
      </c>
      <c r="K71" s="222"/>
      <c r="L71" s="222" t="s">
        <v>217</v>
      </c>
      <c r="M71" s="31" t="s">
        <v>218</v>
      </c>
      <c r="N71" s="223"/>
      <c r="O71" s="276"/>
      <c r="P71" s="277"/>
      <c r="Q71" s="225"/>
      <c r="R71" s="278"/>
      <c r="S71" s="268"/>
      <c r="T71" s="225"/>
      <c r="U71" s="222"/>
      <c r="V71" s="222"/>
      <c r="W71" s="170"/>
      <c r="X71"/>
    </row>
    <row r="72" ht="60" hidden="1" customHeight="1">
      <c r="A72" s="219" t="s">
        <v>219</v>
      </c>
      <c r="B72" s="67" t="s">
        <v>98</v>
      </c>
      <c r="C72" s="221" t="s">
        <v>121</v>
      </c>
      <c r="D72" s="37"/>
      <c r="E72" s="37"/>
      <c r="F72" s="37"/>
      <c r="G72" s="37"/>
      <c r="H72" s="222">
        <v>1</v>
      </c>
      <c r="I72" s="222">
        <v>2</v>
      </c>
      <c r="J72" s="31" t="s">
        <v>123</v>
      </c>
      <c r="K72" s="222">
        <v>1</v>
      </c>
      <c r="L72" s="222">
        <v>1</v>
      </c>
      <c r="M72" s="31" t="s">
        <v>123</v>
      </c>
      <c r="N72" s="223"/>
      <c r="O72" s="276"/>
      <c r="P72" s="175"/>
      <c r="Q72" s="225"/>
      <c r="R72" s="183"/>
      <c r="S72" s="184"/>
      <c r="T72" s="279"/>
      <c r="U72" s="37"/>
      <c r="V72" s="37"/>
      <c r="W72" s="170"/>
      <c r="X72"/>
      <c r="Z72"/>
    </row>
    <row r="73">
      <c r="K73" s="280"/>
      <c r="W73" s="161"/>
      <c r="X73"/>
      <c r="Y73" s="280"/>
      <c r="Z73"/>
      <c r="AB73"/>
    </row>
  </sheetData>
  <mergeCells count="18">
    <mergeCell ref="B1:I1"/>
    <mergeCell ref="B2:I2"/>
    <mergeCell ref="A3:V3"/>
    <mergeCell ref="A4:A5"/>
    <mergeCell ref="B4:B5"/>
    <mergeCell ref="C4:C5"/>
    <mergeCell ref="D4:V4"/>
    <mergeCell ref="W4:W5"/>
    <mergeCell ref="A16:A18"/>
    <mergeCell ref="A19:A21"/>
    <mergeCell ref="A32:A34"/>
    <mergeCell ref="A35:A37"/>
    <mergeCell ref="A38:A40"/>
    <mergeCell ref="A44:A46"/>
    <mergeCell ref="A51:A55"/>
    <mergeCell ref="A63:A65"/>
    <mergeCell ref="C63:C65"/>
    <mergeCell ref="A66:A68"/>
  </mergeCells>
  <printOptions headings="0" gridLines="0"/>
  <pageMargins left="0.19684999999999997" right="0.19684999999999997" top="0.19684999999999997" bottom="0.19684999999999997" header="0.51181100000000002" footer="0.51181100000000002"/>
  <pageSetup paperSize="9" scale="85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revision>19</cp:revision>
  <dcterms:created xsi:type="dcterms:W3CDTF">2018-12-20T11:19:00Z</dcterms:created>
  <dcterms:modified xsi:type="dcterms:W3CDTF">2024-08-01T08:56:38Z</dcterms:modified>
  <cp:version>730895</cp:version>
</cp:coreProperties>
</file>